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xl/externalLinks/externalLink1.xml" ContentType="application/vnd.openxmlformats-officedocument.spreadsheetml.externalLink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480" yWindow="15" windowWidth="11325" windowHeight="6990" activeTab="1"/>
  </bookViews>
  <sheets>
    <sheet name="LPTB00291IPC013 Betco WM20 v2 1" sheetId="1" r:id="rId1"/>
    <sheet name="Sheet1" sheetId="2" r:id="rId2"/>
  </sheets>
  <externalReferences>
    <externalReference r:id="rId3"/>
  </externalReferences>
  <calcPr calcId="125725"/>
</workbook>
</file>

<file path=xl/calcChain.xml><?xml version="1.0" encoding="utf-8"?>
<calcChain xmlns="http://schemas.openxmlformats.org/spreadsheetml/2006/main">
  <c r="K4" i="1"/>
  <c r="K5"/>
  <c r="K6"/>
  <c r="K7"/>
  <c r="K8"/>
  <c r="K9"/>
  <c r="K10"/>
  <c r="K11"/>
  <c r="K12"/>
  <c r="K13"/>
  <c r="K14"/>
  <c r="K15"/>
  <c r="K16"/>
  <c r="K17"/>
  <c r="K18"/>
  <c r="K19"/>
  <c r="K20"/>
  <c r="K21"/>
  <c r="K22"/>
  <c r="K23"/>
  <c r="K24"/>
  <c r="K25"/>
  <c r="K26"/>
  <c r="K27"/>
  <c r="K28"/>
  <c r="K29"/>
  <c r="K30"/>
  <c r="K31"/>
  <c r="K32"/>
  <c r="K33"/>
  <c r="K34"/>
  <c r="K35"/>
  <c r="K36"/>
  <c r="K37"/>
  <c r="K38"/>
  <c r="K39"/>
  <c r="K40"/>
  <c r="K3"/>
  <c r="J4"/>
  <c r="J5"/>
  <c r="J6"/>
  <c r="J7"/>
  <c r="J8"/>
  <c r="J9"/>
  <c r="J10"/>
  <c r="J11"/>
  <c r="J12"/>
  <c r="J13"/>
  <c r="J14"/>
  <c r="J15"/>
  <c r="J16"/>
  <c r="J17"/>
  <c r="J18"/>
  <c r="J19"/>
  <c r="J20"/>
  <c r="J21"/>
  <c r="J22"/>
  <c r="J23"/>
  <c r="J24"/>
  <c r="J25"/>
  <c r="J26"/>
  <c r="J27"/>
  <c r="J28"/>
  <c r="J29"/>
  <c r="J30"/>
  <c r="J31"/>
  <c r="J32"/>
  <c r="J33"/>
  <c r="J34"/>
  <c r="J35"/>
  <c r="J36"/>
  <c r="J37"/>
  <c r="J38"/>
  <c r="J39"/>
  <c r="J40"/>
  <c r="J3"/>
  <c r="I4"/>
  <c r="I5"/>
  <c r="I6"/>
  <c r="I7"/>
  <c r="I8"/>
  <c r="I9"/>
  <c r="I10"/>
  <c r="I11"/>
  <c r="I12"/>
  <c r="I13"/>
  <c r="I14"/>
  <c r="I15"/>
  <c r="I16"/>
  <c r="I17"/>
  <c r="I18"/>
  <c r="I19"/>
  <c r="I20"/>
  <c r="I21"/>
  <c r="I22"/>
  <c r="I23"/>
  <c r="I24"/>
  <c r="I25"/>
  <c r="I26"/>
  <c r="I27"/>
  <c r="I28"/>
  <c r="I29"/>
  <c r="I30"/>
  <c r="I31"/>
  <c r="I32"/>
  <c r="I33"/>
  <c r="I34"/>
  <c r="I35"/>
  <c r="I36"/>
  <c r="I37"/>
  <c r="I38"/>
  <c r="I39"/>
  <c r="I40"/>
  <c r="I3"/>
</calcChain>
</file>

<file path=xl/sharedStrings.xml><?xml version="1.0" encoding="utf-8"?>
<sst xmlns="http://schemas.openxmlformats.org/spreadsheetml/2006/main" count="232" uniqueCount="169">
  <si>
    <t>Ref.</t>
  </si>
  <si>
    <t>Part N.</t>
  </si>
  <si>
    <t>Description</t>
  </si>
  <si>
    <t>Qty</t>
  </si>
  <si>
    <t>LAFN04923</t>
  </si>
  <si>
    <t>FLANGE</t>
  </si>
  <si>
    <t>DISTANZIALE MOTORE</t>
  </si>
  <si>
    <t>PMVR00653</t>
  </si>
  <si>
    <t>MOTOR</t>
  </si>
  <si>
    <t>SPAZZOLE CABLATO</t>
  </si>
  <si>
    <t>LAFN04048</t>
  </si>
  <si>
    <t>SPACER</t>
  </si>
  <si>
    <t>PULEGGE SK 57</t>
  </si>
  <si>
    <t>VTVR13165</t>
  </si>
  <si>
    <t>KEY</t>
  </si>
  <si>
    <t>5X5X20</t>
  </si>
  <si>
    <t>VTRS13945</t>
  </si>
  <si>
    <t>WASHER             D. 6X18 INX UNI 6593</t>
  </si>
  <si>
    <t>VTRS00246</t>
  </si>
  <si>
    <t>WASHER             D. 6</t>
  </si>
  <si>
    <t>VTVT13939</t>
  </si>
  <si>
    <t>SCREW</t>
  </si>
  <si>
    <t>TE  6X20    UNI5739 INX</t>
  </si>
  <si>
    <t>MTPL00151</t>
  </si>
  <si>
    <t>PULLEY</t>
  </si>
  <si>
    <t>VTVT15143</t>
  </si>
  <si>
    <t>TE  6X16    UNI5739</t>
  </si>
  <si>
    <t>LAFN05621</t>
  </si>
  <si>
    <t>MOTOR SUPPORT    ALTO</t>
  </si>
  <si>
    <t>VTVT00917</t>
  </si>
  <si>
    <t>GRUB SCREW       M.8-50 PIANO INOX</t>
  </si>
  <si>
    <t>VTDD10776</t>
  </si>
  <si>
    <t>NUT</t>
  </si>
  <si>
    <t>M 8  X1 UNI 5588</t>
  </si>
  <si>
    <t>VTDD01695</t>
  </si>
  <si>
    <t>M 8 INX</t>
  </si>
  <si>
    <t>VTDD15518</t>
  </si>
  <si>
    <t>M 6 INX</t>
  </si>
  <si>
    <t>GUGO00223</t>
  </si>
  <si>
    <t>GASKET</t>
  </si>
  <si>
    <t>IN GOMMA</t>
  </si>
  <si>
    <t>VTAE00051</t>
  </si>
  <si>
    <t>CIRCLIP</t>
  </si>
  <si>
    <t>X ALBERO D. 12 U7435 INX</t>
  </si>
  <si>
    <t>CUVR00085</t>
  </si>
  <si>
    <t>BEARING</t>
  </si>
  <si>
    <t>6001 2RSH</t>
  </si>
  <si>
    <t>MTPL31109</t>
  </si>
  <si>
    <t>LAVAM.</t>
  </si>
  <si>
    <t>LAFN31110</t>
  </si>
  <si>
    <t>PLUG</t>
  </si>
  <si>
    <t>LAV. B 450</t>
  </si>
  <si>
    <t>MTCG46515</t>
  </si>
  <si>
    <t>BELT</t>
  </si>
  <si>
    <t>S140    H25 SP.1.8</t>
  </si>
  <si>
    <t>VTVT17342</t>
  </si>
  <si>
    <t>TE M  6X 60 UNI 5739 INX</t>
  </si>
  <si>
    <t>VTAE13512</t>
  </si>
  <si>
    <t>D. 17 UNI 7435</t>
  </si>
  <si>
    <t>LAFN35750</t>
  </si>
  <si>
    <t>LAV. E/B 450</t>
  </si>
  <si>
    <t>CUVR00102</t>
  </si>
  <si>
    <t>6203-2RS1H</t>
  </si>
  <si>
    <t>VTDD15520</t>
  </si>
  <si>
    <t>M 6 A2 UNI 5588 INX</t>
  </si>
  <si>
    <t>LAFN35756</t>
  </si>
  <si>
    <t>PLATE</t>
  </si>
  <si>
    <t>LAV. B450</t>
  </si>
  <si>
    <t>ALTR31108</t>
  </si>
  <si>
    <t>SHAFT</t>
  </si>
  <si>
    <t>LAFN31115</t>
  </si>
  <si>
    <t>VTVT00655</t>
  </si>
  <si>
    <t>TE M. 6-55</t>
  </si>
  <si>
    <t>VTRS00270</t>
  </si>
  <si>
    <t>WASHER</t>
  </si>
  <si>
    <t>MTCG49704</t>
  </si>
  <si>
    <t>ZX</t>
  </si>
  <si>
    <t>27 X-TS</t>
  </si>
  <si>
    <t>MTPL35755</t>
  </si>
  <si>
    <t>150-1Z B450</t>
  </si>
  <si>
    <t>VTRS00294</t>
  </si>
  <si>
    <t>WASHER             D. 8</t>
  </si>
  <si>
    <t>VTRS00501</t>
  </si>
  <si>
    <t>WASHER             D. 4 0.232 UNI 6592</t>
  </si>
  <si>
    <t>VTVT21887</t>
  </si>
  <si>
    <t>TCB-TC 4X10</t>
  </si>
  <si>
    <t>METT30650</t>
  </si>
  <si>
    <t>CONTACTOR</t>
  </si>
  <si>
    <t>24 V</t>
  </si>
  <si>
    <t>VTRS00229</t>
  </si>
  <si>
    <t>WASHER             D.8</t>
  </si>
  <si>
    <t>MEVR01116</t>
  </si>
  <si>
    <t>SUPPORT            FUSIBILE 120 A</t>
  </si>
  <si>
    <t xml:space="preserve"> </t>
  </si>
  <si>
    <t>E86374</t>
  </si>
  <si>
    <t>flange  WS20/24</t>
  </si>
  <si>
    <t>E86608</t>
  </si>
  <si>
    <t>Brush Motor</t>
  </si>
  <si>
    <t>E86375</t>
  </si>
  <si>
    <t>spacer  WS20/24</t>
  </si>
  <si>
    <t>E86536</t>
  </si>
  <si>
    <t>Key</t>
  </si>
  <si>
    <t>E86758</t>
  </si>
  <si>
    <t>Washer</t>
  </si>
  <si>
    <t>E86716</t>
  </si>
  <si>
    <t>Cham Washer</t>
  </si>
  <si>
    <t>E86475</t>
  </si>
  <si>
    <t>AS20 Screw TE M .6-20</t>
  </si>
  <si>
    <t xml:space="preserve">PULLEY </t>
  </si>
  <si>
    <t>E86737</t>
  </si>
  <si>
    <t>Screw</t>
  </si>
  <si>
    <t>E89290</t>
  </si>
  <si>
    <t>Brush motor support</t>
  </si>
  <si>
    <t>E89256</t>
  </si>
  <si>
    <t>NUT M 8  X1 UNI 5588</t>
  </si>
  <si>
    <t>E86853</t>
  </si>
  <si>
    <t>Self-locking nut M8</t>
  </si>
  <si>
    <t>E86875</t>
  </si>
  <si>
    <t>Self-Locking Nut</t>
  </si>
  <si>
    <t>E89368</t>
  </si>
  <si>
    <t>Gasket  WS20</t>
  </si>
  <si>
    <t>E89408</t>
  </si>
  <si>
    <t>Stop Ring</t>
  </si>
  <si>
    <t>E86667</t>
  </si>
  <si>
    <t>Bearing, 6001 2RS</t>
  </si>
  <si>
    <t>E86727</t>
  </si>
  <si>
    <t>Neutral Pulley</t>
  </si>
  <si>
    <t>E86666</t>
  </si>
  <si>
    <t>AS28  Pin</t>
  </si>
  <si>
    <t>E87848</t>
  </si>
  <si>
    <t>Brush Drive  Flat Belt WS20</t>
  </si>
  <si>
    <t>E87833</t>
  </si>
  <si>
    <t>Screw WS20</t>
  </si>
  <si>
    <t>E86537</t>
  </si>
  <si>
    <t>Ring</t>
  </si>
  <si>
    <t>E89485</t>
  </si>
  <si>
    <t>Spacer</t>
  </si>
  <si>
    <t>E83310</t>
  </si>
  <si>
    <t>Bearing, 6203 2RS</t>
  </si>
  <si>
    <t>E86873</t>
  </si>
  <si>
    <t>Nut</t>
  </si>
  <si>
    <t>E86994</t>
  </si>
  <si>
    <t>Plaque</t>
  </si>
  <si>
    <t>E86535</t>
  </si>
  <si>
    <t>E86995</t>
  </si>
  <si>
    <t>Spacer WS20/24</t>
  </si>
  <si>
    <t>E86499</t>
  </si>
  <si>
    <t>Hex Bolt M6x55 SS</t>
  </si>
  <si>
    <t>E86744</t>
  </si>
  <si>
    <t>AS20 Washer</t>
  </si>
  <si>
    <t>E87847</t>
  </si>
  <si>
    <t>Brush Drive V Belt WS20</t>
  </si>
  <si>
    <t>E89409</t>
  </si>
  <si>
    <t>Pulley Type Z DP150</t>
  </si>
  <si>
    <t>E86565</t>
  </si>
  <si>
    <t>washer</t>
  </si>
  <si>
    <t>E86797</t>
  </si>
  <si>
    <t>E86336</t>
  </si>
  <si>
    <t>M4 - 10 Phil Pan Head Screw</t>
  </si>
  <si>
    <t>E86420</t>
  </si>
  <si>
    <t>Relay</t>
  </si>
  <si>
    <t xml:space="preserve">Shaft   before serial# 04B004 </t>
  </si>
  <si>
    <t>WASHER D.8</t>
  </si>
  <si>
    <t>SUPPORT FUSIBILE 120 A</t>
  </si>
  <si>
    <t>ITEM</t>
  </si>
  <si>
    <t>SKU</t>
  </si>
  <si>
    <t>DESCRIPTION</t>
  </si>
  <si>
    <t>QTY</t>
  </si>
  <si>
    <t>BRUSH DRIVE WITH RELAY</t>
  </si>
</sst>
</file>

<file path=xl/styles.xml><?xml version="1.0" encoding="utf-8"?>
<styleSheet xmlns="http://schemas.openxmlformats.org/spreadsheetml/2006/main">
  <fonts count="9">
    <font>
      <sz val="10"/>
      <name val="Arial"/>
    </font>
    <font>
      <b/>
      <sz val="10"/>
      <name val="Times New Roman"/>
      <family val="1"/>
    </font>
    <font>
      <sz val="8"/>
      <name val="Times New Roman"/>
      <family val="1"/>
    </font>
    <font>
      <sz val="8"/>
      <name val="Arial"/>
      <family val="2"/>
    </font>
    <font>
      <sz val="10"/>
      <name val="Calibri"/>
      <family val="2"/>
    </font>
    <font>
      <sz val="9"/>
      <name val="Calibri"/>
      <family val="2"/>
      <scheme val="minor"/>
    </font>
    <font>
      <i/>
      <sz val="9"/>
      <name val="Calibri"/>
      <family val="2"/>
      <scheme val="minor"/>
    </font>
    <font>
      <b/>
      <sz val="9"/>
      <name val="Calibri"/>
      <family val="2"/>
      <scheme val="minor"/>
    </font>
    <font>
      <b/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 applyProtection="1">
      <protection locked="0"/>
    </xf>
    <xf numFmtId="0" fontId="2" fillId="0" borderId="0" xfId="0" applyFont="1" applyProtection="1">
      <protection locked="0"/>
    </xf>
    <xf numFmtId="3" fontId="3" fillId="0" borderId="0" xfId="0" applyNumberFormat="1" applyFont="1" applyProtection="1">
      <protection locked="0"/>
    </xf>
    <xf numFmtId="0" fontId="2" fillId="0" borderId="0" xfId="0" applyNumberFormat="1" applyFont="1" applyProtection="1">
      <protection locked="0"/>
    </xf>
    <xf numFmtId="0" fontId="4" fillId="0" borderId="0" xfId="0" applyFont="1"/>
    <xf numFmtId="0" fontId="0" fillId="0" borderId="0" xfId="0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1" xfId="0" applyFont="1" applyBorder="1"/>
    <xf numFmtId="0" fontId="6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7" fillId="0" borderId="1" xfId="0" applyFont="1" applyBorder="1"/>
    <xf numFmtId="0" fontId="0" fillId="0" borderId="2" xfId="0" applyBorder="1"/>
    <xf numFmtId="0" fontId="8" fillId="0" borderId="3" xfId="0" applyFont="1" applyBorder="1" applyAlignment="1">
      <alignment horizontal="left" vertical="top"/>
    </xf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0" xfId="0" applyBorder="1" applyAlignment="1">
      <alignment horizontal="center"/>
    </xf>
    <xf numFmtId="0" fontId="0" fillId="0" borderId="0" xfId="0" applyBorder="1"/>
    <xf numFmtId="0" fontId="0" fillId="0" borderId="9" xfId="0" applyBorder="1"/>
    <xf numFmtId="0" fontId="0" fillId="0" borderId="10" xfId="0" applyBorder="1"/>
    <xf numFmtId="0" fontId="0" fillId="0" borderId="11" xfId="0" applyBorder="1" applyAlignment="1">
      <alignment horizontal="center"/>
    </xf>
    <xf numFmtId="0" fontId="0" fillId="0" borderId="11" xfId="0" applyBorder="1"/>
    <xf numFmtId="0" fontId="0" fillId="0" borderId="12" xfId="0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190500</xdr:colOff>
      <xdr:row>3</xdr:row>
      <xdr:rowOff>104775</xdr:rowOff>
    </xdr:from>
    <xdr:to>
      <xdr:col>12</xdr:col>
      <xdr:colOff>133350</xdr:colOff>
      <xdr:row>31</xdr:row>
      <xdr:rowOff>123824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0500" y="304800"/>
          <a:ext cx="5791200" cy="4286249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samuelson/Documents/1manuals/1%20Manual%20Mods/Parts%20List%20QUERY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Parts List Query"/>
      <sheetName val="VENDOR Look UP"/>
    </sheetNames>
    <sheetDataSet>
      <sheetData sheetId="0">
        <row r="2">
          <cell r="G2" t="str">
            <v>E01197300</v>
          </cell>
        </row>
        <row r="17536">
          <cell r="J17536" t="str">
            <v xml:space="preserve">E8952500                      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K41"/>
  <sheetViews>
    <sheetView workbookViewId="0">
      <selection sqref="A1:K40"/>
    </sheetView>
  </sheetViews>
  <sheetFormatPr defaultRowHeight="12.75"/>
  <cols>
    <col min="2" max="2" width="10.42578125" customWidth="1"/>
    <col min="3" max="3" width="11.28515625" customWidth="1"/>
    <col min="4" max="4" width="15.28515625" customWidth="1"/>
    <col min="5" max="5" width="2.5703125" customWidth="1"/>
    <col min="6" max="6" width="6.85546875" customWidth="1"/>
    <col min="7" max="7" width="6.5703125" customWidth="1"/>
    <col min="8" max="8" width="8.140625" customWidth="1"/>
    <col min="9" max="9" width="10.42578125" customWidth="1"/>
    <col min="10" max="10" width="28.7109375" customWidth="1"/>
  </cols>
  <sheetData>
    <row r="2" spans="2:11">
      <c r="B2" s="1" t="s">
        <v>0</v>
      </c>
      <c r="C2" s="1" t="s">
        <v>1</v>
      </c>
      <c r="D2" s="1" t="s">
        <v>2</v>
      </c>
      <c r="E2" s="1"/>
      <c r="H2" s="1" t="s">
        <v>3</v>
      </c>
    </row>
    <row r="3" spans="2:11">
      <c r="B3" s="4">
        <v>1</v>
      </c>
      <c r="C3" s="2" t="s">
        <v>4</v>
      </c>
      <c r="D3" s="2" t="s">
        <v>5</v>
      </c>
      <c r="E3" s="2" t="s">
        <v>93</v>
      </c>
      <c r="G3" s="2" t="s">
        <v>6</v>
      </c>
      <c r="H3" s="3">
        <v>100</v>
      </c>
      <c r="I3" s="5" t="e">
        <f>IF(ISNA(VLOOKUP(C3,'[1]Parts List Query'!$G$2:'[1]Parts List Query'!$J$17536,4,FALSE))=TRUE,(C3),(LEFT(VLOOKUP(C3,[1]!Table_Query_from_BetcoViews[[AlternateID]:[MainSKU]],4,FALSE),6)))</f>
        <v>#REF!</v>
      </c>
      <c r="J3" s="5" t="str">
        <f>IFERROR(VLOOKUP(TRIM(C3),[1]!Table_Query_from_BetcoViews[[AlternateID]:[ItemDescr2]],5,FALSE),(CONCATENATE(D3,E3,F3,G3)))</f>
        <v>flange  WS20/24</v>
      </c>
      <c r="K3">
        <f>H3*0.01</f>
        <v>1</v>
      </c>
    </row>
    <row r="4" spans="2:11">
      <c r="B4" s="4">
        <v>2</v>
      </c>
      <c r="C4" s="2" t="s">
        <v>7</v>
      </c>
      <c r="D4" s="2" t="s">
        <v>8</v>
      </c>
      <c r="E4" s="2" t="s">
        <v>93</v>
      </c>
      <c r="G4" s="2" t="s">
        <v>9</v>
      </c>
      <c r="H4" s="3">
        <v>100</v>
      </c>
      <c r="I4" s="5" t="e">
        <f>IF(ISNA(VLOOKUP(C4,'[1]Parts List Query'!$G$2:'[1]Parts List Query'!$J$17536,4,FALSE))=TRUE,(C4),(LEFT(VLOOKUP(C4,[1]!Table_Query_from_BetcoViews[[AlternateID]:[MainSKU]],4,FALSE),6)))</f>
        <v>#REF!</v>
      </c>
      <c r="J4" s="5" t="str">
        <f>IFERROR(VLOOKUP(TRIM(C4),[1]!Table_Query_from_BetcoViews[[AlternateID]:[ItemDescr2]],5,FALSE),(CONCATENATE(D4,E4,F4,G4)))</f>
        <v>Brush Motor</v>
      </c>
      <c r="K4">
        <f t="shared" ref="K4:K40" si="0">H4*0.01</f>
        <v>1</v>
      </c>
    </row>
    <row r="5" spans="2:11">
      <c r="B5" s="4">
        <v>3</v>
      </c>
      <c r="C5" s="2" t="s">
        <v>10</v>
      </c>
      <c r="D5" s="2" t="s">
        <v>11</v>
      </c>
      <c r="E5" s="2" t="s">
        <v>93</v>
      </c>
      <c r="G5" s="2" t="s">
        <v>12</v>
      </c>
      <c r="H5" s="3">
        <v>100</v>
      </c>
      <c r="I5" s="5" t="e">
        <f>IF(ISNA(VLOOKUP(C5,'[1]Parts List Query'!$G$2:'[1]Parts List Query'!$J$17536,4,FALSE))=TRUE,(C5),(LEFT(VLOOKUP(C5,[1]!Table_Query_from_BetcoViews[[AlternateID]:[MainSKU]],4,FALSE),6)))</f>
        <v>#REF!</v>
      </c>
      <c r="J5" s="5" t="str">
        <f>IFERROR(VLOOKUP(TRIM(C5),[1]!Table_Query_from_BetcoViews[[AlternateID]:[ItemDescr2]],5,FALSE),(CONCATENATE(D5,E5,F5,G5)))</f>
        <v>spacer  WS20/24</v>
      </c>
      <c r="K5">
        <f t="shared" si="0"/>
        <v>1</v>
      </c>
    </row>
    <row r="6" spans="2:11">
      <c r="B6" s="4">
        <v>4</v>
      </c>
      <c r="C6" s="2" t="s">
        <v>13</v>
      </c>
      <c r="D6" s="2" t="s">
        <v>14</v>
      </c>
      <c r="E6" s="2" t="s">
        <v>93</v>
      </c>
      <c r="F6" s="2" t="s">
        <v>15</v>
      </c>
      <c r="H6" s="3">
        <v>200</v>
      </c>
      <c r="I6" s="5" t="e">
        <f>IF(ISNA(VLOOKUP(C6,'[1]Parts List Query'!$G$2:'[1]Parts List Query'!$J$17536,4,FALSE))=TRUE,(C6),(LEFT(VLOOKUP(C6,[1]!Table_Query_from_BetcoViews[[AlternateID]:[MainSKU]],4,FALSE),6)))</f>
        <v>#REF!</v>
      </c>
      <c r="J6" s="5" t="str">
        <f>IFERROR(VLOOKUP(TRIM(C6),[1]!Table_Query_from_BetcoViews[[AlternateID]:[ItemDescr2]],5,FALSE),(CONCATENATE(D6,E6,F6,G6)))</f>
        <v>Key</v>
      </c>
      <c r="K6">
        <f t="shared" si="0"/>
        <v>2</v>
      </c>
    </row>
    <row r="7" spans="2:11">
      <c r="B7" s="4">
        <v>5</v>
      </c>
      <c r="C7" s="2" t="s">
        <v>16</v>
      </c>
      <c r="E7" s="2" t="s">
        <v>93</v>
      </c>
      <c r="F7" s="2" t="s">
        <v>17</v>
      </c>
      <c r="H7" s="3">
        <v>800</v>
      </c>
      <c r="I7" s="5" t="e">
        <f>IF(ISNA(VLOOKUP(C7,'[1]Parts List Query'!$G$2:'[1]Parts List Query'!$J$17536,4,FALSE))=TRUE,(C7),(LEFT(VLOOKUP(C7,[1]!Table_Query_from_BetcoViews[[AlternateID]:[MainSKU]],4,FALSE),6)))</f>
        <v>#REF!</v>
      </c>
      <c r="J7" s="5" t="str">
        <f>IFERROR(VLOOKUP(TRIM(C7),[1]!Table_Query_from_BetcoViews[[AlternateID]:[ItemDescr2]],5,FALSE),(CONCATENATE(D7,E7,F7,G7)))</f>
        <v>Washer</v>
      </c>
      <c r="K7">
        <f t="shared" si="0"/>
        <v>8</v>
      </c>
    </row>
    <row r="8" spans="2:11">
      <c r="B8" s="4">
        <v>6</v>
      </c>
      <c r="C8" s="2" t="s">
        <v>18</v>
      </c>
      <c r="E8" s="2" t="s">
        <v>93</v>
      </c>
      <c r="F8" s="2" t="s">
        <v>19</v>
      </c>
      <c r="H8" s="3">
        <v>400</v>
      </c>
      <c r="I8" s="5" t="e">
        <f>IF(ISNA(VLOOKUP(C8,'[1]Parts List Query'!$G$2:'[1]Parts List Query'!$J$17536,4,FALSE))=TRUE,(C8),(LEFT(VLOOKUP(C8,[1]!Table_Query_from_BetcoViews[[AlternateID]:[MainSKU]],4,FALSE),6)))</f>
        <v>#REF!</v>
      </c>
      <c r="J8" s="5" t="str">
        <f>IFERROR(VLOOKUP(TRIM(C8),[1]!Table_Query_from_BetcoViews[[AlternateID]:[ItemDescr2]],5,FALSE),(CONCATENATE(D8,E8,F8,G8)))</f>
        <v>Cham Washer</v>
      </c>
      <c r="K8">
        <f t="shared" si="0"/>
        <v>4</v>
      </c>
    </row>
    <row r="9" spans="2:11">
      <c r="B9" s="4">
        <v>7</v>
      </c>
      <c r="C9" s="2" t="s">
        <v>20</v>
      </c>
      <c r="D9" s="2" t="s">
        <v>21</v>
      </c>
      <c r="E9" s="2" t="s">
        <v>93</v>
      </c>
      <c r="G9" s="2" t="s">
        <v>22</v>
      </c>
      <c r="H9" s="3">
        <v>400</v>
      </c>
      <c r="I9" s="5" t="e">
        <f>IF(ISNA(VLOOKUP(C9,'[1]Parts List Query'!$G$2:'[1]Parts List Query'!$J$17536,4,FALSE))=TRUE,(C9),(LEFT(VLOOKUP(C9,[1]!Table_Query_from_BetcoViews[[AlternateID]:[MainSKU]],4,FALSE),6)))</f>
        <v>#REF!</v>
      </c>
      <c r="J9" s="5" t="str">
        <f>IFERROR(VLOOKUP(TRIM(C9),[1]!Table_Query_from_BetcoViews[[AlternateID]:[ItemDescr2]],5,FALSE),(CONCATENATE(D9,E9,F9,G9)))</f>
        <v>AS20 Screw TE M .6-20</v>
      </c>
      <c r="K9">
        <f t="shared" si="0"/>
        <v>4</v>
      </c>
    </row>
    <row r="10" spans="2:11">
      <c r="B10" s="4">
        <v>8</v>
      </c>
      <c r="C10" s="2" t="s">
        <v>23</v>
      </c>
      <c r="D10" s="2" t="s">
        <v>24</v>
      </c>
      <c r="E10" s="2" t="s">
        <v>93</v>
      </c>
      <c r="H10" s="3">
        <v>100</v>
      </c>
      <c r="I10" s="5" t="e">
        <f>IF(ISNA(VLOOKUP(C10,'[1]Parts List Query'!$G$2:'[1]Parts List Query'!$J$17536,4,FALSE))=TRUE,(C10),(LEFT(VLOOKUP(C10,[1]!Table_Query_from_BetcoViews[[AlternateID]:[MainSKU]],4,FALSE),6)))</f>
        <v>#REF!</v>
      </c>
      <c r="J10" s="5" t="str">
        <f>IFERROR(VLOOKUP(TRIM(C10),[1]!Table_Query_from_BetcoViews[[AlternateID]:[ItemDescr2]],5,FALSE),(CONCATENATE(D10,E10,F10,G10)))</f>
        <v xml:space="preserve">PULLEY </v>
      </c>
      <c r="K10">
        <f t="shared" si="0"/>
        <v>1</v>
      </c>
    </row>
    <row r="11" spans="2:11">
      <c r="B11" s="4">
        <v>9</v>
      </c>
      <c r="C11" s="2" t="s">
        <v>25</v>
      </c>
      <c r="D11" s="2" t="s">
        <v>21</v>
      </c>
      <c r="E11" s="2" t="s">
        <v>93</v>
      </c>
      <c r="G11" s="2" t="s">
        <v>26</v>
      </c>
      <c r="H11" s="3">
        <v>400</v>
      </c>
      <c r="I11" s="5" t="e">
        <f>IF(ISNA(VLOOKUP(C11,'[1]Parts List Query'!$G$2:'[1]Parts List Query'!$J$17536,4,FALSE))=TRUE,(C11),(LEFT(VLOOKUP(C11,[1]!Table_Query_from_BetcoViews[[AlternateID]:[MainSKU]],4,FALSE),6)))</f>
        <v>#REF!</v>
      </c>
      <c r="J11" s="5" t="str">
        <f>IFERROR(VLOOKUP(TRIM(C11),[1]!Table_Query_from_BetcoViews[[AlternateID]:[ItemDescr2]],5,FALSE),(CONCATENATE(D11,E11,F11,G11)))</f>
        <v>Screw</v>
      </c>
      <c r="K11">
        <f t="shared" si="0"/>
        <v>4</v>
      </c>
    </row>
    <row r="12" spans="2:11">
      <c r="B12" s="4">
        <v>10</v>
      </c>
      <c r="C12" s="2" t="s">
        <v>27</v>
      </c>
      <c r="E12" s="2" t="s">
        <v>93</v>
      </c>
      <c r="F12" s="2" t="s">
        <v>28</v>
      </c>
      <c r="H12" s="3">
        <v>100</v>
      </c>
      <c r="I12" s="5" t="e">
        <f>IF(ISNA(VLOOKUP(C12,'[1]Parts List Query'!$G$2:'[1]Parts List Query'!$J$17536,4,FALSE))=TRUE,(C12),(LEFT(VLOOKUP(C12,[1]!Table_Query_from_BetcoViews[[AlternateID]:[MainSKU]],4,FALSE),6)))</f>
        <v>#REF!</v>
      </c>
      <c r="J12" s="5" t="str">
        <f>IFERROR(VLOOKUP(TRIM(C12),[1]!Table_Query_from_BetcoViews[[AlternateID]:[ItemDescr2]],5,FALSE),(CONCATENATE(D12,E12,F12,G12)))</f>
        <v>Brush motor support</v>
      </c>
      <c r="K12">
        <f t="shared" si="0"/>
        <v>1</v>
      </c>
    </row>
    <row r="13" spans="2:11">
      <c r="B13" s="4">
        <v>11</v>
      </c>
      <c r="C13" s="2" t="s">
        <v>29</v>
      </c>
      <c r="E13" s="2" t="s">
        <v>93</v>
      </c>
      <c r="F13" s="2" t="s">
        <v>30</v>
      </c>
      <c r="H13" s="3">
        <v>100</v>
      </c>
      <c r="I13" s="5" t="e">
        <f>IF(ISNA(VLOOKUP(C13,'[1]Parts List Query'!$G$2:'[1]Parts List Query'!$J$17536,4,FALSE))=TRUE,(C13),(LEFT(VLOOKUP(C13,[1]!Table_Query_from_BetcoViews[[AlternateID]:[MainSKU]],4,FALSE),6)))</f>
        <v>#REF!</v>
      </c>
      <c r="J13" s="5" t="str">
        <f>IFERROR(VLOOKUP(TRIM(C13),[1]!Table_Query_from_BetcoViews[[AlternateID]:[ItemDescr2]],5,FALSE),(CONCATENATE(D13,E13,F13,G13)))</f>
        <v>Screw</v>
      </c>
      <c r="K13">
        <f t="shared" si="0"/>
        <v>1</v>
      </c>
    </row>
    <row r="14" spans="2:11">
      <c r="B14" s="4">
        <v>12</v>
      </c>
      <c r="C14" s="2" t="s">
        <v>31</v>
      </c>
      <c r="D14" s="2" t="s">
        <v>32</v>
      </c>
      <c r="E14" s="2" t="s">
        <v>93</v>
      </c>
      <c r="F14" s="2" t="s">
        <v>33</v>
      </c>
      <c r="H14" s="3">
        <v>200</v>
      </c>
      <c r="I14" s="5" t="e">
        <f>IF(ISNA(VLOOKUP(C14,'[1]Parts List Query'!$G$2:'[1]Parts List Query'!$J$17536,4,FALSE))=TRUE,(C14),(LEFT(VLOOKUP(C14,[1]!Table_Query_from_BetcoViews[[AlternateID]:[MainSKU]],4,FALSE),6)))</f>
        <v>#REF!</v>
      </c>
      <c r="J14" s="5" t="str">
        <f>IFERROR(VLOOKUP(TRIM(C14),[1]!Table_Query_from_BetcoViews[[AlternateID]:[ItemDescr2]],5,FALSE),(CONCATENATE(D14,E14,F14,G14)))</f>
        <v>NUT M 8  X1 UNI 5588</v>
      </c>
      <c r="K14">
        <f t="shared" si="0"/>
        <v>2</v>
      </c>
    </row>
    <row r="15" spans="2:11">
      <c r="B15" s="4">
        <v>13</v>
      </c>
      <c r="C15" s="2" t="s">
        <v>34</v>
      </c>
      <c r="D15" s="2" t="s">
        <v>32</v>
      </c>
      <c r="E15" s="2" t="s">
        <v>93</v>
      </c>
      <c r="F15" s="2" t="s">
        <v>35</v>
      </c>
      <c r="H15" s="3">
        <v>200</v>
      </c>
      <c r="I15" s="5" t="e">
        <f>IF(ISNA(VLOOKUP(C15,'[1]Parts List Query'!$G$2:'[1]Parts List Query'!$J$17536,4,FALSE))=TRUE,(C15),(LEFT(VLOOKUP(C15,[1]!Table_Query_from_BetcoViews[[AlternateID]:[MainSKU]],4,FALSE),6)))</f>
        <v>#REF!</v>
      </c>
      <c r="J15" s="5" t="str">
        <f>IFERROR(VLOOKUP(TRIM(C15),[1]!Table_Query_from_BetcoViews[[AlternateID]:[ItemDescr2]],5,FALSE),(CONCATENATE(D15,E15,F15,G15)))</f>
        <v>Self-locking nut M8</v>
      </c>
      <c r="K15">
        <f t="shared" si="0"/>
        <v>2</v>
      </c>
    </row>
    <row r="16" spans="2:11">
      <c r="B16" s="4">
        <v>14</v>
      </c>
      <c r="C16" s="2" t="s">
        <v>36</v>
      </c>
      <c r="D16" s="2" t="s">
        <v>32</v>
      </c>
      <c r="E16" s="2" t="s">
        <v>93</v>
      </c>
      <c r="F16" s="2" t="s">
        <v>37</v>
      </c>
      <c r="H16" s="3">
        <v>400</v>
      </c>
      <c r="I16" s="5" t="e">
        <f>IF(ISNA(VLOOKUP(C16,'[1]Parts List Query'!$G$2:'[1]Parts List Query'!$J$17536,4,FALSE))=TRUE,(C16),(LEFT(VLOOKUP(C16,[1]!Table_Query_from_BetcoViews[[AlternateID]:[MainSKU]],4,FALSE),6)))</f>
        <v>#REF!</v>
      </c>
      <c r="J16" s="5" t="str">
        <f>IFERROR(VLOOKUP(TRIM(C16),[1]!Table_Query_from_BetcoViews[[AlternateID]:[ItemDescr2]],5,FALSE),(CONCATENATE(D16,E16,F16,G16)))</f>
        <v>Self-Locking Nut</v>
      </c>
      <c r="K16">
        <f t="shared" si="0"/>
        <v>4</v>
      </c>
    </row>
    <row r="17" spans="2:11">
      <c r="B17" s="4">
        <v>15</v>
      </c>
      <c r="C17" s="2" t="s">
        <v>38</v>
      </c>
      <c r="D17" s="2" t="s">
        <v>39</v>
      </c>
      <c r="E17" s="2" t="s">
        <v>93</v>
      </c>
      <c r="F17" s="2" t="s">
        <v>40</v>
      </c>
      <c r="H17" s="3">
        <v>100</v>
      </c>
      <c r="I17" s="5" t="e">
        <f>IF(ISNA(VLOOKUP(C17,'[1]Parts List Query'!$G$2:'[1]Parts List Query'!$J$17536,4,FALSE))=TRUE,(C17),(LEFT(VLOOKUP(C17,[1]!Table_Query_from_BetcoViews[[AlternateID]:[MainSKU]],4,FALSE),6)))</f>
        <v>#REF!</v>
      </c>
      <c r="J17" s="5" t="str">
        <f>IFERROR(VLOOKUP(TRIM(C17),[1]!Table_Query_from_BetcoViews[[AlternateID]:[ItemDescr2]],5,FALSE),(CONCATENATE(D17,E17,F17,G17)))</f>
        <v>Gasket  WS20</v>
      </c>
      <c r="K17">
        <f t="shared" si="0"/>
        <v>1</v>
      </c>
    </row>
    <row r="18" spans="2:11">
      <c r="B18" s="4">
        <v>20</v>
      </c>
      <c r="C18" s="2" t="s">
        <v>41</v>
      </c>
      <c r="D18" s="2" t="s">
        <v>42</v>
      </c>
      <c r="E18" s="2" t="s">
        <v>93</v>
      </c>
      <c r="G18" s="2" t="s">
        <v>43</v>
      </c>
      <c r="H18" s="3">
        <v>200</v>
      </c>
      <c r="I18" s="5" t="e">
        <f>IF(ISNA(VLOOKUP(C18,'[1]Parts List Query'!$G$2:'[1]Parts List Query'!$J$17536,4,FALSE))=TRUE,(C18),(LEFT(VLOOKUP(C18,[1]!Table_Query_from_BetcoViews[[AlternateID]:[MainSKU]],4,FALSE),6)))</f>
        <v>#REF!</v>
      </c>
      <c r="J18" s="5" t="str">
        <f>IFERROR(VLOOKUP(TRIM(C18),[1]!Table_Query_from_BetcoViews[[AlternateID]:[ItemDescr2]],5,FALSE),(CONCATENATE(D18,E18,F18,G18)))</f>
        <v>Stop Ring</v>
      </c>
      <c r="K18">
        <f t="shared" si="0"/>
        <v>2</v>
      </c>
    </row>
    <row r="19" spans="2:11">
      <c r="B19" s="4">
        <v>21</v>
      </c>
      <c r="C19" s="2" t="s">
        <v>44</v>
      </c>
      <c r="D19" s="2" t="s">
        <v>45</v>
      </c>
      <c r="E19" s="2" t="s">
        <v>93</v>
      </c>
      <c r="F19" s="2" t="s">
        <v>46</v>
      </c>
      <c r="H19" s="3">
        <v>200</v>
      </c>
      <c r="I19" s="5" t="e">
        <f>IF(ISNA(VLOOKUP(C19,'[1]Parts List Query'!$G$2:'[1]Parts List Query'!$J$17536,4,FALSE))=TRUE,(C19),(LEFT(VLOOKUP(C19,[1]!Table_Query_from_BetcoViews[[AlternateID]:[MainSKU]],4,FALSE),6)))</f>
        <v>#REF!</v>
      </c>
      <c r="J19" s="5" t="str">
        <f>IFERROR(VLOOKUP(TRIM(C19),[1]!Table_Query_from_BetcoViews[[AlternateID]:[ItemDescr2]],5,FALSE),(CONCATENATE(D19,E19,F19,G19)))</f>
        <v>Bearing, 6001 2RS</v>
      </c>
      <c r="K19">
        <f t="shared" si="0"/>
        <v>2</v>
      </c>
    </row>
    <row r="20" spans="2:11">
      <c r="B20" s="4">
        <v>22</v>
      </c>
      <c r="C20" s="2" t="s">
        <v>47</v>
      </c>
      <c r="D20" s="2" t="s">
        <v>24</v>
      </c>
      <c r="E20" s="2" t="s">
        <v>93</v>
      </c>
      <c r="F20" s="2" t="s">
        <v>48</v>
      </c>
      <c r="H20" s="3">
        <v>100</v>
      </c>
      <c r="I20" s="5" t="e">
        <f>IF(ISNA(VLOOKUP(C20,'[1]Parts List Query'!$G$2:'[1]Parts List Query'!$J$17536,4,FALSE))=TRUE,(C20),(LEFT(VLOOKUP(C20,[1]!Table_Query_from_BetcoViews[[AlternateID]:[MainSKU]],4,FALSE),6)))</f>
        <v>#REF!</v>
      </c>
      <c r="J20" s="5" t="str">
        <f>IFERROR(VLOOKUP(TRIM(C20),[1]!Table_Query_from_BetcoViews[[AlternateID]:[ItemDescr2]],5,FALSE),(CONCATENATE(D20,E20,F20,G20)))</f>
        <v>Neutral Pulley</v>
      </c>
      <c r="K20">
        <f t="shared" si="0"/>
        <v>1</v>
      </c>
    </row>
    <row r="21" spans="2:11">
      <c r="B21" s="4">
        <v>23</v>
      </c>
      <c r="C21" s="2" t="s">
        <v>49</v>
      </c>
      <c r="D21" s="2" t="s">
        <v>50</v>
      </c>
      <c r="E21" s="2" t="s">
        <v>93</v>
      </c>
      <c r="F21" s="2" t="s">
        <v>51</v>
      </c>
      <c r="H21" s="3">
        <v>100</v>
      </c>
      <c r="I21" s="5" t="e">
        <f>IF(ISNA(VLOOKUP(C21,'[1]Parts List Query'!$G$2:'[1]Parts List Query'!$J$17536,4,FALSE))=TRUE,(C21),(LEFT(VLOOKUP(C21,[1]!Table_Query_from_BetcoViews[[AlternateID]:[MainSKU]],4,FALSE),6)))</f>
        <v>#REF!</v>
      </c>
      <c r="J21" s="5" t="str">
        <f>IFERROR(VLOOKUP(TRIM(C21),[1]!Table_Query_from_BetcoViews[[AlternateID]:[ItemDescr2]],5,FALSE),(CONCATENATE(D21,E21,F21,G21)))</f>
        <v>AS28  Pin</v>
      </c>
      <c r="K21">
        <f t="shared" si="0"/>
        <v>1</v>
      </c>
    </row>
    <row r="22" spans="2:11">
      <c r="B22" s="4">
        <v>24</v>
      </c>
      <c r="C22" s="2" t="s">
        <v>52</v>
      </c>
      <c r="D22" s="2" t="s">
        <v>53</v>
      </c>
      <c r="E22" s="2" t="s">
        <v>93</v>
      </c>
      <c r="G22" s="2" t="s">
        <v>54</v>
      </c>
      <c r="H22" s="3">
        <v>100</v>
      </c>
      <c r="I22" s="5" t="e">
        <f>IF(ISNA(VLOOKUP(C22,'[1]Parts List Query'!$G$2:'[1]Parts List Query'!$J$17536,4,FALSE))=TRUE,(C22),(LEFT(VLOOKUP(C22,[1]!Table_Query_from_BetcoViews[[AlternateID]:[MainSKU]],4,FALSE),6)))</f>
        <v>#REF!</v>
      </c>
      <c r="J22" s="5" t="str">
        <f>IFERROR(VLOOKUP(TRIM(C22),[1]!Table_Query_from_BetcoViews[[AlternateID]:[ItemDescr2]],5,FALSE),(CONCATENATE(D22,E22,F22,G22)))</f>
        <v>Brush Drive  Flat Belt WS20</v>
      </c>
      <c r="K22">
        <f t="shared" si="0"/>
        <v>1</v>
      </c>
    </row>
    <row r="23" spans="2:11">
      <c r="B23" s="4">
        <v>25</v>
      </c>
      <c r="C23" s="2" t="s">
        <v>55</v>
      </c>
      <c r="D23" s="2" t="s">
        <v>21</v>
      </c>
      <c r="E23" s="2" t="s">
        <v>93</v>
      </c>
      <c r="G23" s="2" t="s">
        <v>56</v>
      </c>
      <c r="H23" s="3">
        <v>200</v>
      </c>
      <c r="I23" s="5" t="e">
        <f>IF(ISNA(VLOOKUP(C23,'[1]Parts List Query'!$G$2:'[1]Parts List Query'!$J$17536,4,FALSE))=TRUE,(C23),(LEFT(VLOOKUP(C23,[1]!Table_Query_from_BetcoViews[[AlternateID]:[MainSKU]],4,FALSE),6)))</f>
        <v>#REF!</v>
      </c>
      <c r="J23" s="5" t="str">
        <f>IFERROR(VLOOKUP(TRIM(C23),[1]!Table_Query_from_BetcoViews[[AlternateID]:[ItemDescr2]],5,FALSE),(CONCATENATE(D23,E23,F23,G23)))</f>
        <v>Screw WS20</v>
      </c>
      <c r="K23">
        <f t="shared" si="0"/>
        <v>2</v>
      </c>
    </row>
    <row r="24" spans="2:11">
      <c r="B24" s="4">
        <v>26</v>
      </c>
      <c r="C24" s="2" t="s">
        <v>57</v>
      </c>
      <c r="D24" s="2" t="s">
        <v>42</v>
      </c>
      <c r="E24" s="2" t="s">
        <v>93</v>
      </c>
      <c r="G24" s="2" t="s">
        <v>58</v>
      </c>
      <c r="H24" s="3">
        <v>100</v>
      </c>
      <c r="I24" s="5" t="e">
        <f>IF(ISNA(VLOOKUP(C24,'[1]Parts List Query'!$G$2:'[1]Parts List Query'!$J$17536,4,FALSE))=TRUE,(C24),(LEFT(VLOOKUP(C24,[1]!Table_Query_from_BetcoViews[[AlternateID]:[MainSKU]],4,FALSE),6)))</f>
        <v>#REF!</v>
      </c>
      <c r="J24" s="5" t="str">
        <f>IFERROR(VLOOKUP(TRIM(C24),[1]!Table_Query_from_BetcoViews[[AlternateID]:[ItemDescr2]],5,FALSE),(CONCATENATE(D24,E24,F24,G24)))</f>
        <v>Ring</v>
      </c>
      <c r="K24">
        <f t="shared" si="0"/>
        <v>1</v>
      </c>
    </row>
    <row r="25" spans="2:11">
      <c r="B25" s="4">
        <v>27</v>
      </c>
      <c r="C25" s="2" t="s">
        <v>59</v>
      </c>
      <c r="D25" s="2" t="s">
        <v>11</v>
      </c>
      <c r="E25" s="2" t="s">
        <v>93</v>
      </c>
      <c r="G25" s="2" t="s">
        <v>60</v>
      </c>
      <c r="H25" s="3">
        <v>200</v>
      </c>
      <c r="I25" s="5" t="e">
        <f>IF(ISNA(VLOOKUP(C25,'[1]Parts List Query'!$G$2:'[1]Parts List Query'!$J$17536,4,FALSE))=TRUE,(C25),(LEFT(VLOOKUP(C25,[1]!Table_Query_from_BetcoViews[[AlternateID]:[MainSKU]],4,FALSE),6)))</f>
        <v>#REF!</v>
      </c>
      <c r="J25" s="5" t="str">
        <f>IFERROR(VLOOKUP(TRIM(C25),[1]!Table_Query_from_BetcoViews[[AlternateID]:[ItemDescr2]],5,FALSE),(CONCATENATE(D25,E25,F25,G25)))</f>
        <v>Spacer</v>
      </c>
      <c r="K25">
        <f t="shared" si="0"/>
        <v>2</v>
      </c>
    </row>
    <row r="26" spans="2:11">
      <c r="B26" s="4">
        <v>28</v>
      </c>
      <c r="C26" s="2" t="s">
        <v>61</v>
      </c>
      <c r="D26" s="2" t="s">
        <v>45</v>
      </c>
      <c r="E26" s="2" t="s">
        <v>93</v>
      </c>
      <c r="G26" s="2" t="s">
        <v>62</v>
      </c>
      <c r="H26" s="3">
        <v>200</v>
      </c>
      <c r="I26" s="5" t="e">
        <f>IF(ISNA(VLOOKUP(C26,'[1]Parts List Query'!$G$2:'[1]Parts List Query'!$J$17536,4,FALSE))=TRUE,(C26),(LEFT(VLOOKUP(C26,[1]!Table_Query_from_BetcoViews[[AlternateID]:[MainSKU]],4,FALSE),6)))</f>
        <v>#REF!</v>
      </c>
      <c r="J26" s="5" t="str">
        <f>IFERROR(VLOOKUP(TRIM(C26),[1]!Table_Query_from_BetcoViews[[AlternateID]:[ItemDescr2]],5,FALSE),(CONCATENATE(D26,E26,F26,G26)))</f>
        <v>Bearing, 6203 2RS</v>
      </c>
      <c r="K26">
        <f t="shared" si="0"/>
        <v>2</v>
      </c>
    </row>
    <row r="27" spans="2:11">
      <c r="B27" s="4">
        <v>29</v>
      </c>
      <c r="C27" s="2" t="s">
        <v>63</v>
      </c>
      <c r="D27" s="2" t="s">
        <v>32</v>
      </c>
      <c r="E27" s="2" t="s">
        <v>93</v>
      </c>
      <c r="G27" s="2" t="s">
        <v>64</v>
      </c>
      <c r="H27" s="3">
        <v>100</v>
      </c>
      <c r="I27" s="5" t="e">
        <f>IF(ISNA(VLOOKUP(C27,'[1]Parts List Query'!$G$2:'[1]Parts List Query'!$J$17536,4,FALSE))=TRUE,(C27),(LEFT(VLOOKUP(C27,[1]!Table_Query_from_BetcoViews[[AlternateID]:[MainSKU]],4,FALSE),6)))</f>
        <v>#REF!</v>
      </c>
      <c r="J27" s="5" t="str">
        <f>IFERROR(VLOOKUP(TRIM(C27),[1]!Table_Query_from_BetcoViews[[AlternateID]:[ItemDescr2]],5,FALSE),(CONCATENATE(D27,E27,F27,G27)))</f>
        <v>Nut</v>
      </c>
      <c r="K27">
        <f t="shared" si="0"/>
        <v>1</v>
      </c>
    </row>
    <row r="28" spans="2:11">
      <c r="B28" s="4">
        <v>30</v>
      </c>
      <c r="C28" s="2" t="s">
        <v>65</v>
      </c>
      <c r="D28" s="2" t="s">
        <v>66</v>
      </c>
      <c r="E28" s="2" t="s">
        <v>93</v>
      </c>
      <c r="F28" s="2" t="s">
        <v>67</v>
      </c>
      <c r="H28" s="3">
        <v>200</v>
      </c>
      <c r="I28" s="5" t="e">
        <f>IF(ISNA(VLOOKUP(C28,'[1]Parts List Query'!$G$2:'[1]Parts List Query'!$J$17536,4,FALSE))=TRUE,(C28),(LEFT(VLOOKUP(C28,[1]!Table_Query_from_BetcoViews[[AlternateID]:[MainSKU]],4,FALSE),6)))</f>
        <v>#REF!</v>
      </c>
      <c r="J28" s="5" t="str">
        <f>IFERROR(VLOOKUP(TRIM(C28),[1]!Table_Query_from_BetcoViews[[AlternateID]:[ItemDescr2]],5,FALSE),(CONCATENATE(D28,E28,F28,G28)))</f>
        <v>Plaque</v>
      </c>
      <c r="K28">
        <f t="shared" si="0"/>
        <v>2</v>
      </c>
    </row>
    <row r="29" spans="2:11">
      <c r="B29" s="4">
        <v>31</v>
      </c>
      <c r="C29" s="2" t="s">
        <v>68</v>
      </c>
      <c r="D29" s="2" t="s">
        <v>69</v>
      </c>
      <c r="E29" s="2" t="s">
        <v>93</v>
      </c>
      <c r="F29" s="2" t="s">
        <v>51</v>
      </c>
      <c r="H29" s="3">
        <v>100</v>
      </c>
      <c r="I29" s="5" t="e">
        <f>IF(ISNA(VLOOKUP(C29,'[1]Parts List Query'!$G$2:'[1]Parts List Query'!$J$17536,4,FALSE))=TRUE,(C29),(LEFT(VLOOKUP(C29,[1]!Table_Query_from_BetcoViews[[AlternateID]:[MainSKU]],4,FALSE),6)))</f>
        <v>#REF!</v>
      </c>
      <c r="J29" s="5" t="str">
        <f>IFERROR(VLOOKUP(TRIM(C29),[1]!Table_Query_from_BetcoViews[[AlternateID]:[ItemDescr2]],5,FALSE),(CONCATENATE(D29,E29,F29,G29)))</f>
        <v>Shaft   before serial# 04B004  WS24</v>
      </c>
      <c r="K29">
        <f t="shared" si="0"/>
        <v>1</v>
      </c>
    </row>
    <row r="30" spans="2:11">
      <c r="B30" s="4">
        <v>32</v>
      </c>
      <c r="C30" s="2" t="s">
        <v>70</v>
      </c>
      <c r="D30" s="2" t="s">
        <v>11</v>
      </c>
      <c r="E30" s="2" t="s">
        <v>93</v>
      </c>
      <c r="F30" s="2" t="s">
        <v>51</v>
      </c>
      <c r="H30" s="3">
        <v>100</v>
      </c>
      <c r="I30" s="5" t="e">
        <f>IF(ISNA(VLOOKUP(C30,'[1]Parts List Query'!$G$2:'[1]Parts List Query'!$J$17536,4,FALSE))=TRUE,(C30),(LEFT(VLOOKUP(C30,[1]!Table_Query_from_BetcoViews[[AlternateID]:[MainSKU]],4,FALSE),6)))</f>
        <v>#REF!</v>
      </c>
      <c r="J30" s="5" t="str">
        <f>IFERROR(VLOOKUP(TRIM(C30),[1]!Table_Query_from_BetcoViews[[AlternateID]:[ItemDescr2]],5,FALSE),(CONCATENATE(D30,E30,F30,G30)))</f>
        <v>Spacer WS20/24</v>
      </c>
      <c r="K30">
        <f t="shared" si="0"/>
        <v>1</v>
      </c>
    </row>
    <row r="31" spans="2:11">
      <c r="B31" s="4">
        <v>33</v>
      </c>
      <c r="C31" s="2" t="s">
        <v>71</v>
      </c>
      <c r="D31" s="2" t="s">
        <v>21</v>
      </c>
      <c r="E31" s="2" t="s">
        <v>93</v>
      </c>
      <c r="F31" s="2" t="s">
        <v>72</v>
      </c>
      <c r="H31" s="3">
        <v>100</v>
      </c>
      <c r="I31" s="5" t="e">
        <f>IF(ISNA(VLOOKUP(C31,'[1]Parts List Query'!$G$2:'[1]Parts List Query'!$J$17536,4,FALSE))=TRUE,(C31),(LEFT(VLOOKUP(C31,[1]!Table_Query_from_BetcoViews[[AlternateID]:[MainSKU]],4,FALSE),6)))</f>
        <v>#REF!</v>
      </c>
      <c r="J31" s="5" t="str">
        <f>IFERROR(VLOOKUP(TRIM(C31),[1]!Table_Query_from_BetcoViews[[AlternateID]:[ItemDescr2]],5,FALSE),(CONCATENATE(D31,E31,F31,G31)))</f>
        <v>Hex Bolt M6x55 SS</v>
      </c>
      <c r="K31">
        <f t="shared" si="0"/>
        <v>1</v>
      </c>
    </row>
    <row r="32" spans="2:11">
      <c r="B32" s="4">
        <v>34</v>
      </c>
      <c r="C32" s="2" t="s">
        <v>73</v>
      </c>
      <c r="D32" s="2" t="s">
        <v>74</v>
      </c>
      <c r="E32" s="2" t="s">
        <v>93</v>
      </c>
      <c r="H32" s="3">
        <v>300</v>
      </c>
      <c r="I32" s="5" t="e">
        <f>IF(ISNA(VLOOKUP(C32,'[1]Parts List Query'!$G$2:'[1]Parts List Query'!$J$17536,4,FALSE))=TRUE,(C32),(LEFT(VLOOKUP(C32,[1]!Table_Query_from_BetcoViews[[AlternateID]:[MainSKU]],4,FALSE),6)))</f>
        <v>#REF!</v>
      </c>
      <c r="J32" s="5" t="str">
        <f>IFERROR(VLOOKUP(TRIM(C32),[1]!Table_Query_from_BetcoViews[[AlternateID]:[ItemDescr2]],5,FALSE),(CONCATENATE(D32,E32,F32,G32)))</f>
        <v>AS20 Washer</v>
      </c>
      <c r="K32">
        <f t="shared" si="0"/>
        <v>3</v>
      </c>
    </row>
    <row r="33" spans="2:11">
      <c r="B33" s="4">
        <v>35</v>
      </c>
      <c r="C33" s="2" t="s">
        <v>75</v>
      </c>
      <c r="D33" s="2" t="s">
        <v>53</v>
      </c>
      <c r="E33" s="2" t="s">
        <v>93</v>
      </c>
      <c r="F33" s="2" t="s">
        <v>76</v>
      </c>
      <c r="G33" s="2" t="s">
        <v>77</v>
      </c>
      <c r="H33" s="3">
        <v>100</v>
      </c>
      <c r="I33" s="5" t="e">
        <f>IF(ISNA(VLOOKUP(C33,'[1]Parts List Query'!$G$2:'[1]Parts List Query'!$J$17536,4,FALSE))=TRUE,(C33),(LEFT(VLOOKUP(C33,[1]!Table_Query_from_BetcoViews[[AlternateID]:[MainSKU]],4,FALSE),6)))</f>
        <v>#REF!</v>
      </c>
      <c r="J33" s="5" t="str">
        <f>IFERROR(VLOOKUP(TRIM(C33),[1]!Table_Query_from_BetcoViews[[AlternateID]:[ItemDescr2]],5,FALSE),(CONCATENATE(D33,E33,F33,G33)))</f>
        <v>Brush Drive V Belt WS20</v>
      </c>
      <c r="K33">
        <f t="shared" si="0"/>
        <v>1</v>
      </c>
    </row>
    <row r="34" spans="2:11">
      <c r="B34" s="4">
        <v>36</v>
      </c>
      <c r="C34" s="2" t="s">
        <v>78</v>
      </c>
      <c r="D34" s="2" t="s">
        <v>24</v>
      </c>
      <c r="E34" s="2" t="s">
        <v>93</v>
      </c>
      <c r="F34" s="2" t="s">
        <v>79</v>
      </c>
      <c r="H34" s="3">
        <v>100</v>
      </c>
      <c r="I34" s="5" t="e">
        <f>IF(ISNA(VLOOKUP(C34,'[1]Parts List Query'!$G$2:'[1]Parts List Query'!$J$17536,4,FALSE))=TRUE,(C34),(LEFT(VLOOKUP(C34,[1]!Table_Query_from_BetcoViews[[AlternateID]:[MainSKU]],4,FALSE),6)))</f>
        <v>#REF!</v>
      </c>
      <c r="J34" s="5" t="str">
        <f>IFERROR(VLOOKUP(TRIM(C34),[1]!Table_Query_from_BetcoViews[[AlternateID]:[ItemDescr2]],5,FALSE),(CONCATENATE(D34,E34,F34,G34)))</f>
        <v>Pulley Type Z DP150</v>
      </c>
      <c r="K34">
        <f t="shared" si="0"/>
        <v>1</v>
      </c>
    </row>
    <row r="35" spans="2:11">
      <c r="B35" s="4">
        <v>37</v>
      </c>
      <c r="C35" s="2" t="s">
        <v>80</v>
      </c>
      <c r="E35" s="2" t="s">
        <v>93</v>
      </c>
      <c r="F35" s="2" t="s">
        <v>81</v>
      </c>
      <c r="H35" s="3">
        <v>200</v>
      </c>
      <c r="I35" s="5" t="e">
        <f>IF(ISNA(VLOOKUP(C35,'[1]Parts List Query'!$G$2:'[1]Parts List Query'!$J$17536,4,FALSE))=TRUE,(C35),(LEFT(VLOOKUP(C35,[1]!Table_Query_from_BetcoViews[[AlternateID]:[MainSKU]],4,FALSE),6)))</f>
        <v>#REF!</v>
      </c>
      <c r="J35" s="5" t="str">
        <f>IFERROR(VLOOKUP(TRIM(C35),[1]!Table_Query_from_BetcoViews[[AlternateID]:[ItemDescr2]],5,FALSE),(CONCATENATE(D35,E35,F35,G35)))</f>
        <v>washer</v>
      </c>
      <c r="K35">
        <f t="shared" si="0"/>
        <v>2</v>
      </c>
    </row>
    <row r="36" spans="2:11">
      <c r="B36" s="4">
        <v>40</v>
      </c>
      <c r="C36" s="2" t="s">
        <v>82</v>
      </c>
      <c r="E36" s="2" t="s">
        <v>93</v>
      </c>
      <c r="F36" s="2" t="s">
        <v>83</v>
      </c>
      <c r="H36" s="3">
        <v>200</v>
      </c>
      <c r="I36" s="5" t="e">
        <f>IF(ISNA(VLOOKUP(C36,'[1]Parts List Query'!$G$2:'[1]Parts List Query'!$J$17536,4,FALSE))=TRUE,(C36),(LEFT(VLOOKUP(C36,[1]!Table_Query_from_BetcoViews[[AlternateID]:[MainSKU]],4,FALSE),6)))</f>
        <v>#REF!</v>
      </c>
      <c r="J36" s="5" t="str">
        <f>IFERROR(VLOOKUP(TRIM(C36),[1]!Table_Query_from_BetcoViews[[AlternateID]:[ItemDescr2]],5,FALSE),(CONCATENATE(D36,E36,F36,G36)))</f>
        <v>Washer</v>
      </c>
      <c r="K36">
        <f t="shared" si="0"/>
        <v>2</v>
      </c>
    </row>
    <row r="37" spans="2:11">
      <c r="B37" s="4">
        <v>41</v>
      </c>
      <c r="C37" s="2" t="s">
        <v>84</v>
      </c>
      <c r="D37" s="2" t="s">
        <v>21</v>
      </c>
      <c r="E37" s="2" t="s">
        <v>93</v>
      </c>
      <c r="G37" s="2" t="s">
        <v>85</v>
      </c>
      <c r="H37" s="3">
        <v>200</v>
      </c>
      <c r="I37" s="5" t="e">
        <f>IF(ISNA(VLOOKUP(C37,'[1]Parts List Query'!$G$2:'[1]Parts List Query'!$J$17536,4,FALSE))=TRUE,(C37),(LEFT(VLOOKUP(C37,[1]!Table_Query_from_BetcoViews[[AlternateID]:[MainSKU]],4,FALSE),6)))</f>
        <v>#REF!</v>
      </c>
      <c r="J37" s="5" t="str">
        <f>IFERROR(VLOOKUP(TRIM(C37),[1]!Table_Query_from_BetcoViews[[AlternateID]:[ItemDescr2]],5,FALSE),(CONCATENATE(D37,E37,F37,G37)))</f>
        <v>M4 - 10 Phil Pan Head Screw</v>
      </c>
      <c r="K37">
        <f t="shared" si="0"/>
        <v>2</v>
      </c>
    </row>
    <row r="38" spans="2:11">
      <c r="B38" s="4">
        <v>42</v>
      </c>
      <c r="C38" s="2" t="s">
        <v>86</v>
      </c>
      <c r="D38" s="2" t="s">
        <v>87</v>
      </c>
      <c r="E38" s="2" t="s">
        <v>93</v>
      </c>
      <c r="F38" s="2" t="s">
        <v>88</v>
      </c>
      <c r="H38" s="3">
        <v>100</v>
      </c>
      <c r="I38" s="5" t="e">
        <f>IF(ISNA(VLOOKUP(C38,'[1]Parts List Query'!$G$2:'[1]Parts List Query'!$J$17536,4,FALSE))=TRUE,(C38),(LEFT(VLOOKUP(C38,[1]!Table_Query_from_BetcoViews[[AlternateID]:[MainSKU]],4,FALSE),6)))</f>
        <v>#REF!</v>
      </c>
      <c r="J38" s="5" t="str">
        <f>IFERROR(VLOOKUP(TRIM(C38),[1]!Table_Query_from_BetcoViews[[AlternateID]:[ItemDescr2]],5,FALSE),(CONCATENATE(D38,E38,F38,G38)))</f>
        <v>Relay</v>
      </c>
      <c r="K38">
        <f t="shared" si="0"/>
        <v>1</v>
      </c>
    </row>
    <row r="39" spans="2:11">
      <c r="B39" s="4">
        <v>43</v>
      </c>
      <c r="C39" s="2" t="s">
        <v>89</v>
      </c>
      <c r="E39" s="2" t="s">
        <v>93</v>
      </c>
      <c r="F39" s="2" t="s">
        <v>90</v>
      </c>
      <c r="H39" s="3">
        <v>100</v>
      </c>
      <c r="I39" s="5" t="e">
        <f>IF(ISNA(VLOOKUP(C39,'[1]Parts List Query'!$G$2:'[1]Parts List Query'!$J$17536,4,FALSE))=TRUE,(C39),(LEFT(VLOOKUP(C39,[1]!Table_Query_from_BetcoViews[[AlternateID]:[MainSKU]],4,FALSE),6)))</f>
        <v>#REF!</v>
      </c>
      <c r="J39" s="5" t="str">
        <f>IFERROR(VLOOKUP(TRIM(C39),[1]!Table_Query_from_BetcoViews[[AlternateID]:[ItemDescr2]],5,FALSE),(CONCATENATE(D39,E39,F39,G39)))</f>
        <v xml:space="preserve"> WASHER             D.8</v>
      </c>
      <c r="K39">
        <f t="shared" si="0"/>
        <v>1</v>
      </c>
    </row>
    <row r="40" spans="2:11">
      <c r="B40" s="4">
        <v>44</v>
      </c>
      <c r="C40" s="2" t="s">
        <v>91</v>
      </c>
      <c r="E40" s="2" t="s">
        <v>93</v>
      </c>
      <c r="F40" s="2" t="s">
        <v>92</v>
      </c>
      <c r="H40" s="3">
        <v>100</v>
      </c>
      <c r="I40" s="5" t="e">
        <f>IF(ISNA(VLOOKUP(C40,'[1]Parts List Query'!$G$2:'[1]Parts List Query'!$J$17536,4,FALSE))=TRUE,(C40),(LEFT(VLOOKUP(C40,[1]!Table_Query_from_BetcoViews[[AlternateID]:[MainSKU]],4,FALSE),6)))</f>
        <v>#REF!</v>
      </c>
      <c r="J40" s="5" t="str">
        <f>IFERROR(VLOOKUP(TRIM(C40),[1]!Table_Query_from_BetcoViews[[AlternateID]:[ItemDescr2]],5,FALSE),(CONCATENATE(D40,E40,F40,G40)))</f>
        <v xml:space="preserve"> SUPPORT            FUSIBILE 120 A</v>
      </c>
      <c r="K40">
        <f t="shared" si="0"/>
        <v>1</v>
      </c>
    </row>
    <row r="41" spans="2:11">
      <c r="B41" s="2"/>
      <c r="D41" s="2"/>
      <c r="E41" s="2"/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>
  <dimension ref="B1:M57"/>
  <sheetViews>
    <sheetView tabSelected="1" workbookViewId="0">
      <selection activeCell="N3" sqref="N3"/>
    </sheetView>
  </sheetViews>
  <sheetFormatPr defaultRowHeight="12.75"/>
  <cols>
    <col min="1" max="1" width="1.85546875" customWidth="1"/>
    <col min="2" max="2" width="1.42578125" customWidth="1"/>
    <col min="3" max="3" width="4" style="6" customWidth="1"/>
    <col min="4" max="4" width="10.5703125" style="6" customWidth="1"/>
    <col min="5" max="5" width="19.140625" customWidth="1"/>
    <col min="6" max="6" width="4.28515625" style="6" customWidth="1"/>
    <col min="7" max="7" width="2.140625" customWidth="1"/>
    <col min="8" max="8" width="4.42578125" customWidth="1"/>
    <col min="9" max="9" width="10.28515625" customWidth="1"/>
    <col min="10" max="10" width="24.28515625" customWidth="1"/>
    <col min="11" max="11" width="4.140625" customWidth="1"/>
    <col min="12" max="12" width="1.5703125" customWidth="1"/>
    <col min="13" max="13" width="3" customWidth="1"/>
    <col min="14" max="14" width="27.140625" customWidth="1"/>
    <col min="15" max="15" width="40.85546875" customWidth="1"/>
    <col min="16" max="16" width="24.140625" customWidth="1"/>
    <col min="17" max="17" width="5.5703125" customWidth="1"/>
  </cols>
  <sheetData>
    <row r="1" spans="2:13" ht="6" customHeight="1" thickBot="1"/>
    <row r="2" spans="2:13" ht="7.5" customHeight="1">
      <c r="B2" s="16"/>
      <c r="C2" s="17"/>
      <c r="D2" s="17"/>
      <c r="E2" s="18"/>
      <c r="F2" s="17"/>
      <c r="G2" s="18"/>
      <c r="H2" s="18"/>
      <c r="I2" s="18"/>
      <c r="J2" s="18"/>
      <c r="K2" s="18"/>
      <c r="L2" s="18"/>
      <c r="M2" s="19"/>
    </row>
    <row r="3" spans="2:13" ht="15.75">
      <c r="B3" s="20"/>
      <c r="C3" s="21"/>
      <c r="D3" s="21"/>
      <c r="E3" s="12"/>
      <c r="F3" s="13" t="s">
        <v>168</v>
      </c>
      <c r="G3" s="14"/>
      <c r="H3" s="14"/>
      <c r="I3" s="14"/>
      <c r="J3" s="15"/>
      <c r="K3" s="22"/>
      <c r="L3" s="22"/>
      <c r="M3" s="23"/>
    </row>
    <row r="4" spans="2:13" ht="12" customHeight="1">
      <c r="B4" s="20"/>
      <c r="C4" s="21"/>
      <c r="D4" s="21"/>
      <c r="E4" s="22"/>
      <c r="F4" s="21"/>
      <c r="G4" s="22"/>
      <c r="H4" s="22"/>
      <c r="I4" s="22"/>
      <c r="J4" s="22"/>
      <c r="K4" s="22"/>
      <c r="L4" s="22"/>
      <c r="M4" s="23"/>
    </row>
    <row r="5" spans="2:13" ht="12" customHeight="1">
      <c r="B5" s="20"/>
      <c r="C5" s="21"/>
      <c r="D5" s="21"/>
      <c r="E5" s="22"/>
      <c r="F5" s="21"/>
      <c r="G5" s="22"/>
      <c r="H5" s="22"/>
      <c r="I5" s="22"/>
      <c r="J5" s="22"/>
      <c r="K5" s="22"/>
      <c r="L5" s="22"/>
      <c r="M5" s="23"/>
    </row>
    <row r="6" spans="2:13" ht="12" customHeight="1">
      <c r="B6" s="20"/>
      <c r="C6" s="21"/>
      <c r="D6" s="21"/>
      <c r="E6" s="22"/>
      <c r="F6" s="21"/>
      <c r="G6" s="22"/>
      <c r="H6" s="22"/>
      <c r="I6" s="22"/>
      <c r="J6" s="22"/>
      <c r="K6" s="22"/>
      <c r="L6" s="22"/>
      <c r="M6" s="23"/>
    </row>
    <row r="7" spans="2:13" ht="12" customHeight="1">
      <c r="B7" s="20"/>
      <c r="C7" s="21"/>
      <c r="D7" s="21"/>
      <c r="E7" s="22"/>
      <c r="F7" s="21"/>
      <c r="G7" s="22"/>
      <c r="H7" s="22"/>
      <c r="I7" s="22"/>
      <c r="J7" s="22"/>
      <c r="K7" s="22"/>
      <c r="L7" s="22"/>
      <c r="M7" s="23"/>
    </row>
    <row r="8" spans="2:13" ht="12" customHeight="1">
      <c r="B8" s="20"/>
      <c r="C8" s="21"/>
      <c r="D8" s="21"/>
      <c r="E8" s="22"/>
      <c r="F8" s="21"/>
      <c r="G8" s="22"/>
      <c r="H8" s="22"/>
      <c r="I8" s="22"/>
      <c r="J8" s="22"/>
      <c r="K8" s="22"/>
      <c r="L8" s="22"/>
      <c r="M8" s="23"/>
    </row>
    <row r="9" spans="2:13" ht="12" customHeight="1">
      <c r="B9" s="20"/>
      <c r="C9" s="21"/>
      <c r="D9" s="21"/>
      <c r="E9" s="22"/>
      <c r="F9" s="21"/>
      <c r="G9" s="22"/>
      <c r="H9" s="22"/>
      <c r="I9" s="22"/>
      <c r="J9" s="22"/>
      <c r="K9" s="22"/>
      <c r="L9" s="22"/>
      <c r="M9" s="23"/>
    </row>
    <row r="10" spans="2:13" ht="12" customHeight="1">
      <c r="B10" s="20"/>
      <c r="C10" s="21"/>
      <c r="D10" s="21"/>
      <c r="E10" s="22"/>
      <c r="F10" s="21"/>
      <c r="G10" s="22"/>
      <c r="H10" s="22"/>
      <c r="I10" s="22"/>
      <c r="J10" s="22"/>
      <c r="K10" s="22"/>
      <c r="L10" s="22"/>
      <c r="M10" s="23"/>
    </row>
    <row r="11" spans="2:13" ht="12" customHeight="1">
      <c r="B11" s="20"/>
      <c r="C11" s="21"/>
      <c r="D11" s="21"/>
      <c r="E11" s="22"/>
      <c r="F11" s="21"/>
      <c r="G11" s="22"/>
      <c r="H11" s="22"/>
      <c r="I11" s="22"/>
      <c r="J11" s="22"/>
      <c r="K11" s="22"/>
      <c r="L11" s="22"/>
      <c r="M11" s="23"/>
    </row>
    <row r="12" spans="2:13" ht="12" customHeight="1">
      <c r="B12" s="20"/>
      <c r="C12" s="21"/>
      <c r="D12" s="21"/>
      <c r="E12" s="22"/>
      <c r="F12" s="21"/>
      <c r="G12" s="22"/>
      <c r="H12" s="22"/>
      <c r="I12" s="22"/>
      <c r="J12" s="22"/>
      <c r="K12" s="22"/>
      <c r="L12" s="22"/>
      <c r="M12" s="23"/>
    </row>
    <row r="13" spans="2:13" ht="12" customHeight="1">
      <c r="B13" s="20"/>
      <c r="C13" s="21"/>
      <c r="D13" s="21"/>
      <c r="E13" s="22"/>
      <c r="F13" s="21"/>
      <c r="G13" s="22"/>
      <c r="H13" s="22"/>
      <c r="I13" s="22"/>
      <c r="J13" s="22"/>
      <c r="K13" s="22"/>
      <c r="L13" s="22"/>
      <c r="M13" s="23"/>
    </row>
    <row r="14" spans="2:13" ht="12" customHeight="1">
      <c r="B14" s="20"/>
      <c r="C14" s="21"/>
      <c r="D14" s="21"/>
      <c r="E14" s="22"/>
      <c r="F14" s="21"/>
      <c r="G14" s="22"/>
      <c r="H14" s="22"/>
      <c r="I14" s="22"/>
      <c r="J14" s="22"/>
      <c r="K14" s="22"/>
      <c r="L14" s="22"/>
      <c r="M14" s="23"/>
    </row>
    <row r="15" spans="2:13" ht="12" customHeight="1">
      <c r="B15" s="20"/>
      <c r="C15" s="21"/>
      <c r="D15" s="21"/>
      <c r="E15" s="22"/>
      <c r="F15" s="21"/>
      <c r="G15" s="22"/>
      <c r="H15" s="22"/>
      <c r="I15" s="22"/>
      <c r="J15" s="22"/>
      <c r="K15" s="22"/>
      <c r="L15" s="22"/>
      <c r="M15" s="23"/>
    </row>
    <row r="16" spans="2:13" ht="12" customHeight="1">
      <c r="B16" s="20"/>
      <c r="C16" s="21"/>
      <c r="D16" s="21"/>
      <c r="E16" s="22"/>
      <c r="F16" s="21"/>
      <c r="G16" s="22"/>
      <c r="H16" s="22"/>
      <c r="I16" s="22"/>
      <c r="J16" s="22"/>
      <c r="K16" s="22"/>
      <c r="L16" s="22"/>
      <c r="M16" s="23"/>
    </row>
    <row r="17" spans="2:13" ht="12" customHeight="1">
      <c r="B17" s="20"/>
      <c r="C17" s="21"/>
      <c r="D17" s="21"/>
      <c r="E17" s="22"/>
      <c r="F17" s="21"/>
      <c r="G17" s="22"/>
      <c r="H17" s="22"/>
      <c r="I17" s="22"/>
      <c r="J17" s="22"/>
      <c r="K17" s="22"/>
      <c r="L17" s="22"/>
      <c r="M17" s="23"/>
    </row>
    <row r="18" spans="2:13" ht="12" customHeight="1">
      <c r="B18" s="20"/>
      <c r="C18" s="21"/>
      <c r="D18" s="21"/>
      <c r="E18" s="22"/>
      <c r="F18" s="21"/>
      <c r="G18" s="22"/>
      <c r="H18" s="22"/>
      <c r="I18" s="22"/>
      <c r="J18" s="22"/>
      <c r="K18" s="22"/>
      <c r="L18" s="22"/>
      <c r="M18" s="23"/>
    </row>
    <row r="19" spans="2:13" ht="12" customHeight="1">
      <c r="B19" s="20"/>
      <c r="C19" s="21"/>
      <c r="D19" s="21"/>
      <c r="E19" s="22"/>
      <c r="F19" s="21"/>
      <c r="G19" s="22"/>
      <c r="H19" s="22"/>
      <c r="I19" s="22"/>
      <c r="J19" s="22"/>
      <c r="K19" s="22"/>
      <c r="L19" s="22"/>
      <c r="M19" s="23"/>
    </row>
    <row r="20" spans="2:13" ht="12" customHeight="1">
      <c r="B20" s="20"/>
      <c r="C20" s="21"/>
      <c r="D20" s="21"/>
      <c r="E20" s="22"/>
      <c r="F20" s="21"/>
      <c r="G20" s="22"/>
      <c r="H20" s="22"/>
      <c r="I20" s="22"/>
      <c r="J20" s="22"/>
      <c r="K20" s="22"/>
      <c r="L20" s="22"/>
      <c r="M20" s="23"/>
    </row>
    <row r="21" spans="2:13" ht="12" customHeight="1">
      <c r="B21" s="20"/>
      <c r="C21" s="21"/>
      <c r="D21" s="21"/>
      <c r="E21" s="22"/>
      <c r="F21" s="21"/>
      <c r="G21" s="22"/>
      <c r="H21" s="22"/>
      <c r="I21" s="22"/>
      <c r="J21" s="22"/>
      <c r="K21" s="22"/>
      <c r="L21" s="22"/>
      <c r="M21" s="23"/>
    </row>
    <row r="22" spans="2:13" ht="12" customHeight="1">
      <c r="B22" s="20"/>
      <c r="C22" s="21"/>
      <c r="D22" s="21"/>
      <c r="E22" s="22"/>
      <c r="F22" s="21"/>
      <c r="G22" s="22"/>
      <c r="H22" s="22"/>
      <c r="I22" s="22"/>
      <c r="J22" s="22"/>
      <c r="K22" s="22"/>
      <c r="L22" s="22"/>
      <c r="M22" s="23"/>
    </row>
    <row r="23" spans="2:13" ht="12" customHeight="1">
      <c r="B23" s="20"/>
      <c r="C23" s="21"/>
      <c r="D23" s="21"/>
      <c r="E23" s="22"/>
      <c r="F23" s="21"/>
      <c r="G23" s="22"/>
      <c r="H23" s="22"/>
      <c r="I23" s="22"/>
      <c r="J23" s="22"/>
      <c r="K23" s="22"/>
      <c r="L23" s="22"/>
      <c r="M23" s="23"/>
    </row>
    <row r="24" spans="2:13" ht="12" customHeight="1">
      <c r="B24" s="20"/>
      <c r="C24" s="21"/>
      <c r="D24" s="21"/>
      <c r="E24" s="22"/>
      <c r="F24" s="21"/>
      <c r="G24" s="22"/>
      <c r="H24" s="22"/>
      <c r="I24" s="22"/>
      <c r="J24" s="22"/>
      <c r="K24" s="22"/>
      <c r="L24" s="22"/>
      <c r="M24" s="23"/>
    </row>
    <row r="25" spans="2:13" ht="12" customHeight="1">
      <c r="B25" s="20"/>
      <c r="C25" s="21"/>
      <c r="D25" s="21"/>
      <c r="E25" s="22"/>
      <c r="F25" s="21"/>
      <c r="G25" s="22"/>
      <c r="H25" s="22"/>
      <c r="I25" s="22"/>
      <c r="J25" s="22"/>
      <c r="K25" s="22"/>
      <c r="L25" s="22"/>
      <c r="M25" s="23"/>
    </row>
    <row r="26" spans="2:13" ht="12" customHeight="1">
      <c r="B26" s="20"/>
      <c r="C26" s="21"/>
      <c r="D26" s="21"/>
      <c r="E26" s="22"/>
      <c r="F26" s="21"/>
      <c r="G26" s="22"/>
      <c r="H26" s="22"/>
      <c r="I26" s="22"/>
      <c r="J26" s="22"/>
      <c r="K26" s="22"/>
      <c r="L26" s="22"/>
      <c r="M26" s="23"/>
    </row>
    <row r="27" spans="2:13" ht="12" customHeight="1">
      <c r="B27" s="20"/>
      <c r="C27" s="21"/>
      <c r="D27" s="21"/>
      <c r="E27" s="22"/>
      <c r="F27" s="21"/>
      <c r="G27" s="22"/>
      <c r="H27" s="22"/>
      <c r="I27" s="22"/>
      <c r="J27" s="22"/>
      <c r="K27" s="22"/>
      <c r="L27" s="22"/>
      <c r="M27" s="23"/>
    </row>
    <row r="28" spans="2:13" ht="12" customHeight="1">
      <c r="B28" s="20"/>
      <c r="C28" s="21"/>
      <c r="D28" s="21"/>
      <c r="E28" s="22"/>
      <c r="F28" s="21"/>
      <c r="G28" s="22"/>
      <c r="H28" s="22"/>
      <c r="I28" s="22"/>
      <c r="J28" s="22"/>
      <c r="K28" s="22"/>
      <c r="L28" s="22"/>
      <c r="M28" s="23"/>
    </row>
    <row r="29" spans="2:13" ht="12" customHeight="1">
      <c r="B29" s="20"/>
      <c r="C29" s="21"/>
      <c r="D29" s="21"/>
      <c r="E29" s="22"/>
      <c r="F29" s="21"/>
      <c r="G29" s="22"/>
      <c r="H29" s="22"/>
      <c r="I29" s="22"/>
      <c r="J29" s="22"/>
      <c r="K29" s="22"/>
      <c r="L29" s="22"/>
      <c r="M29" s="23"/>
    </row>
    <row r="30" spans="2:13" ht="12" customHeight="1">
      <c r="B30" s="20"/>
      <c r="C30" s="21"/>
      <c r="D30" s="21"/>
      <c r="E30" s="22"/>
      <c r="F30" s="21"/>
      <c r="G30" s="22"/>
      <c r="H30" s="22"/>
      <c r="I30" s="22"/>
      <c r="J30" s="22"/>
      <c r="K30" s="22"/>
      <c r="L30" s="22"/>
      <c r="M30" s="23"/>
    </row>
    <row r="31" spans="2:13" ht="12" customHeight="1">
      <c r="B31" s="20"/>
      <c r="C31" s="21"/>
      <c r="D31" s="21"/>
      <c r="E31" s="22"/>
      <c r="F31" s="21"/>
      <c r="G31" s="22"/>
      <c r="H31" s="22"/>
      <c r="I31" s="22"/>
      <c r="J31" s="22"/>
      <c r="K31" s="22"/>
      <c r="L31" s="22"/>
      <c r="M31" s="23"/>
    </row>
    <row r="32" spans="2:13" ht="12" customHeight="1">
      <c r="B32" s="20"/>
      <c r="C32" s="21"/>
      <c r="D32" s="21"/>
      <c r="E32" s="22"/>
      <c r="F32" s="21"/>
      <c r="G32" s="22"/>
      <c r="H32" s="22"/>
      <c r="I32" s="22"/>
      <c r="J32" s="22"/>
      <c r="K32" s="22"/>
      <c r="L32" s="22"/>
      <c r="M32" s="23"/>
    </row>
    <row r="33" spans="2:13" ht="12" customHeight="1">
      <c r="B33" s="20"/>
      <c r="C33" s="21"/>
      <c r="D33" s="21"/>
      <c r="E33" s="22"/>
      <c r="F33" s="21"/>
      <c r="G33" s="22"/>
      <c r="H33" s="22"/>
      <c r="I33" s="22"/>
      <c r="J33" s="22"/>
      <c r="K33" s="22"/>
      <c r="L33" s="22"/>
      <c r="M33" s="23"/>
    </row>
    <row r="34" spans="2:13" ht="12" customHeight="1">
      <c r="B34" s="20"/>
      <c r="C34" s="21"/>
      <c r="D34" s="21"/>
      <c r="E34" s="22"/>
      <c r="F34" s="21"/>
      <c r="G34" s="22"/>
      <c r="H34" s="22"/>
      <c r="I34" s="22"/>
      <c r="J34" s="22"/>
      <c r="K34" s="22"/>
      <c r="L34" s="22"/>
      <c r="M34" s="23"/>
    </row>
    <row r="35" spans="2:13" ht="12" customHeight="1">
      <c r="B35" s="20"/>
      <c r="C35" s="10" t="s">
        <v>164</v>
      </c>
      <c r="D35" s="10" t="s">
        <v>165</v>
      </c>
      <c r="E35" s="11" t="s">
        <v>166</v>
      </c>
      <c r="F35" s="10" t="s">
        <v>167</v>
      </c>
      <c r="G35" s="22"/>
      <c r="H35" s="10" t="s">
        <v>164</v>
      </c>
      <c r="I35" s="10" t="s">
        <v>165</v>
      </c>
      <c r="J35" s="11" t="s">
        <v>166</v>
      </c>
      <c r="K35" s="10" t="s">
        <v>167</v>
      </c>
      <c r="L35" s="22"/>
      <c r="M35" s="23"/>
    </row>
    <row r="36" spans="2:13" ht="12" customHeight="1">
      <c r="B36" s="20"/>
      <c r="C36" s="7">
        <v>1</v>
      </c>
      <c r="D36" s="7" t="s">
        <v>94</v>
      </c>
      <c r="E36" s="8" t="s">
        <v>95</v>
      </c>
      <c r="F36" s="7">
        <v>1</v>
      </c>
      <c r="G36" s="22"/>
      <c r="H36" s="7">
        <v>24</v>
      </c>
      <c r="I36" s="7" t="s">
        <v>129</v>
      </c>
      <c r="J36" s="8" t="s">
        <v>130</v>
      </c>
      <c r="K36" s="7">
        <v>1</v>
      </c>
      <c r="L36" s="22"/>
      <c r="M36" s="23"/>
    </row>
    <row r="37" spans="2:13" ht="12" customHeight="1">
      <c r="B37" s="20"/>
      <c r="C37" s="7">
        <v>2</v>
      </c>
      <c r="D37" s="7" t="s">
        <v>96</v>
      </c>
      <c r="E37" s="8" t="s">
        <v>97</v>
      </c>
      <c r="F37" s="7">
        <v>1</v>
      </c>
      <c r="G37" s="22"/>
      <c r="H37" s="7">
        <v>25</v>
      </c>
      <c r="I37" s="7" t="s">
        <v>131</v>
      </c>
      <c r="J37" s="8" t="s">
        <v>132</v>
      </c>
      <c r="K37" s="7">
        <v>2</v>
      </c>
      <c r="L37" s="22"/>
      <c r="M37" s="23"/>
    </row>
    <row r="38" spans="2:13" ht="12" customHeight="1">
      <c r="B38" s="20"/>
      <c r="C38" s="7">
        <v>3</v>
      </c>
      <c r="D38" s="7" t="s">
        <v>98</v>
      </c>
      <c r="E38" s="8" t="s">
        <v>99</v>
      </c>
      <c r="F38" s="7">
        <v>1</v>
      </c>
      <c r="G38" s="22"/>
      <c r="H38" s="7">
        <v>26</v>
      </c>
      <c r="I38" s="7" t="s">
        <v>133</v>
      </c>
      <c r="J38" s="8" t="s">
        <v>134</v>
      </c>
      <c r="K38" s="7">
        <v>1</v>
      </c>
      <c r="L38" s="22"/>
      <c r="M38" s="23"/>
    </row>
    <row r="39" spans="2:13" ht="12" customHeight="1">
      <c r="B39" s="20"/>
      <c r="C39" s="7">
        <v>4</v>
      </c>
      <c r="D39" s="7" t="s">
        <v>100</v>
      </c>
      <c r="E39" s="8" t="s">
        <v>101</v>
      </c>
      <c r="F39" s="7">
        <v>2</v>
      </c>
      <c r="G39" s="22"/>
      <c r="H39" s="7">
        <v>27</v>
      </c>
      <c r="I39" s="7" t="s">
        <v>135</v>
      </c>
      <c r="J39" s="8" t="s">
        <v>136</v>
      </c>
      <c r="K39" s="7">
        <v>2</v>
      </c>
      <c r="L39" s="22"/>
      <c r="M39" s="23"/>
    </row>
    <row r="40" spans="2:13" ht="12" customHeight="1">
      <c r="B40" s="20"/>
      <c r="C40" s="7">
        <v>5</v>
      </c>
      <c r="D40" s="7" t="s">
        <v>102</v>
      </c>
      <c r="E40" s="8" t="s">
        <v>103</v>
      </c>
      <c r="F40" s="7">
        <v>8</v>
      </c>
      <c r="G40" s="22"/>
      <c r="H40" s="7">
        <v>28</v>
      </c>
      <c r="I40" s="7" t="s">
        <v>137</v>
      </c>
      <c r="J40" s="8" t="s">
        <v>138</v>
      </c>
      <c r="K40" s="7">
        <v>2</v>
      </c>
      <c r="L40" s="22"/>
      <c r="M40" s="23"/>
    </row>
    <row r="41" spans="2:13" ht="12" customHeight="1">
      <c r="B41" s="20"/>
      <c r="C41" s="7">
        <v>6</v>
      </c>
      <c r="D41" s="7" t="s">
        <v>104</v>
      </c>
      <c r="E41" s="8" t="s">
        <v>105</v>
      </c>
      <c r="F41" s="7">
        <v>4</v>
      </c>
      <c r="G41" s="22"/>
      <c r="H41" s="7">
        <v>29</v>
      </c>
      <c r="I41" s="7" t="s">
        <v>139</v>
      </c>
      <c r="J41" s="8" t="s">
        <v>140</v>
      </c>
      <c r="K41" s="7">
        <v>1</v>
      </c>
      <c r="L41" s="22"/>
      <c r="M41" s="23"/>
    </row>
    <row r="42" spans="2:13" ht="12" customHeight="1">
      <c r="B42" s="20"/>
      <c r="C42" s="7">
        <v>7</v>
      </c>
      <c r="D42" s="7" t="s">
        <v>106</v>
      </c>
      <c r="E42" s="8" t="s">
        <v>107</v>
      </c>
      <c r="F42" s="7">
        <v>4</v>
      </c>
      <c r="G42" s="22"/>
      <c r="H42" s="7">
        <v>30</v>
      </c>
      <c r="I42" s="7" t="s">
        <v>141</v>
      </c>
      <c r="J42" s="8" t="s">
        <v>142</v>
      </c>
      <c r="K42" s="7">
        <v>2</v>
      </c>
      <c r="L42" s="22"/>
      <c r="M42" s="23"/>
    </row>
    <row r="43" spans="2:13">
      <c r="B43" s="20"/>
      <c r="C43" s="7">
        <v>8</v>
      </c>
      <c r="D43" s="9" t="s">
        <v>23</v>
      </c>
      <c r="E43" s="8" t="s">
        <v>108</v>
      </c>
      <c r="F43" s="7">
        <v>1</v>
      </c>
      <c r="G43" s="22"/>
      <c r="H43" s="7">
        <v>31</v>
      </c>
      <c r="I43" s="7" t="s">
        <v>143</v>
      </c>
      <c r="J43" s="8" t="s">
        <v>161</v>
      </c>
      <c r="K43" s="7">
        <v>1</v>
      </c>
      <c r="L43" s="22"/>
      <c r="M43" s="23"/>
    </row>
    <row r="44" spans="2:13">
      <c r="B44" s="20"/>
      <c r="C44" s="7">
        <v>9</v>
      </c>
      <c r="D44" s="7" t="s">
        <v>109</v>
      </c>
      <c r="E44" s="8" t="s">
        <v>110</v>
      </c>
      <c r="F44" s="7">
        <v>4</v>
      </c>
      <c r="G44" s="22"/>
      <c r="H44" s="7">
        <v>32</v>
      </c>
      <c r="I44" s="7" t="s">
        <v>144</v>
      </c>
      <c r="J44" s="8" t="s">
        <v>145</v>
      </c>
      <c r="K44" s="7">
        <v>1</v>
      </c>
      <c r="L44" s="22"/>
      <c r="M44" s="23"/>
    </row>
    <row r="45" spans="2:13">
      <c r="B45" s="20"/>
      <c r="C45" s="7">
        <v>10</v>
      </c>
      <c r="D45" s="7" t="s">
        <v>111</v>
      </c>
      <c r="E45" s="8" t="s">
        <v>112</v>
      </c>
      <c r="F45" s="7">
        <v>1</v>
      </c>
      <c r="G45" s="22"/>
      <c r="H45" s="7">
        <v>33</v>
      </c>
      <c r="I45" s="7" t="s">
        <v>146</v>
      </c>
      <c r="J45" s="8" t="s">
        <v>147</v>
      </c>
      <c r="K45" s="7">
        <v>1</v>
      </c>
      <c r="L45" s="22"/>
      <c r="M45" s="23"/>
    </row>
    <row r="46" spans="2:13">
      <c r="B46" s="20"/>
      <c r="C46" s="7">
        <v>11</v>
      </c>
      <c r="D46" s="7" t="s">
        <v>113</v>
      </c>
      <c r="E46" s="8" t="s">
        <v>110</v>
      </c>
      <c r="F46" s="7">
        <v>1</v>
      </c>
      <c r="G46" s="22"/>
      <c r="H46" s="7">
        <v>34</v>
      </c>
      <c r="I46" s="7" t="s">
        <v>148</v>
      </c>
      <c r="J46" s="8" t="s">
        <v>149</v>
      </c>
      <c r="K46" s="7">
        <v>3</v>
      </c>
      <c r="L46" s="22"/>
      <c r="M46" s="23"/>
    </row>
    <row r="47" spans="2:13">
      <c r="B47" s="20"/>
      <c r="C47" s="7">
        <v>12</v>
      </c>
      <c r="D47" s="9" t="s">
        <v>31</v>
      </c>
      <c r="E47" s="8" t="s">
        <v>114</v>
      </c>
      <c r="F47" s="7">
        <v>2</v>
      </c>
      <c r="G47" s="22"/>
      <c r="H47" s="7">
        <v>35</v>
      </c>
      <c r="I47" s="7" t="s">
        <v>150</v>
      </c>
      <c r="J47" s="8" t="s">
        <v>151</v>
      </c>
      <c r="K47" s="7">
        <v>1</v>
      </c>
      <c r="L47" s="22"/>
      <c r="M47" s="23"/>
    </row>
    <row r="48" spans="2:13">
      <c r="B48" s="20"/>
      <c r="C48" s="7">
        <v>13</v>
      </c>
      <c r="D48" s="7" t="s">
        <v>115</v>
      </c>
      <c r="E48" s="8" t="s">
        <v>116</v>
      </c>
      <c r="F48" s="7">
        <v>2</v>
      </c>
      <c r="G48" s="22"/>
      <c r="H48" s="7">
        <v>36</v>
      </c>
      <c r="I48" s="7" t="s">
        <v>152</v>
      </c>
      <c r="J48" s="8" t="s">
        <v>153</v>
      </c>
      <c r="K48" s="7">
        <v>1</v>
      </c>
      <c r="L48" s="22"/>
      <c r="M48" s="23"/>
    </row>
    <row r="49" spans="2:13">
      <c r="B49" s="20"/>
      <c r="C49" s="7">
        <v>14</v>
      </c>
      <c r="D49" s="7" t="s">
        <v>117</v>
      </c>
      <c r="E49" s="8" t="s">
        <v>118</v>
      </c>
      <c r="F49" s="7">
        <v>4</v>
      </c>
      <c r="G49" s="22"/>
      <c r="H49" s="7">
        <v>37</v>
      </c>
      <c r="I49" s="7" t="s">
        <v>154</v>
      </c>
      <c r="J49" s="8" t="s">
        <v>155</v>
      </c>
      <c r="K49" s="7">
        <v>2</v>
      </c>
      <c r="L49" s="22"/>
      <c r="M49" s="23"/>
    </row>
    <row r="50" spans="2:13">
      <c r="B50" s="20"/>
      <c r="C50" s="7">
        <v>15</v>
      </c>
      <c r="D50" s="7" t="s">
        <v>119</v>
      </c>
      <c r="E50" s="8" t="s">
        <v>120</v>
      </c>
      <c r="F50" s="7">
        <v>1</v>
      </c>
      <c r="G50" s="22"/>
      <c r="H50" s="7">
        <v>40</v>
      </c>
      <c r="I50" s="7" t="s">
        <v>156</v>
      </c>
      <c r="J50" s="8" t="s">
        <v>103</v>
      </c>
      <c r="K50" s="7">
        <v>2</v>
      </c>
      <c r="L50" s="22"/>
      <c r="M50" s="23"/>
    </row>
    <row r="51" spans="2:13">
      <c r="B51" s="20"/>
      <c r="C51" s="7">
        <v>20</v>
      </c>
      <c r="D51" s="7" t="s">
        <v>121</v>
      </c>
      <c r="E51" s="8" t="s">
        <v>122</v>
      </c>
      <c r="F51" s="7">
        <v>2</v>
      </c>
      <c r="G51" s="22"/>
      <c r="H51" s="7">
        <v>41</v>
      </c>
      <c r="I51" s="7" t="s">
        <v>157</v>
      </c>
      <c r="J51" s="8" t="s">
        <v>158</v>
      </c>
      <c r="K51" s="7">
        <v>2</v>
      </c>
      <c r="L51" s="22"/>
      <c r="M51" s="23"/>
    </row>
    <row r="52" spans="2:13">
      <c r="B52" s="20"/>
      <c r="C52" s="7">
        <v>21</v>
      </c>
      <c r="D52" s="7" t="s">
        <v>123</v>
      </c>
      <c r="E52" s="8" t="s">
        <v>124</v>
      </c>
      <c r="F52" s="7">
        <v>2</v>
      </c>
      <c r="G52" s="22"/>
      <c r="H52" s="7">
        <v>42</v>
      </c>
      <c r="I52" s="7" t="s">
        <v>159</v>
      </c>
      <c r="J52" s="8" t="s">
        <v>160</v>
      </c>
      <c r="K52" s="7">
        <v>1</v>
      </c>
      <c r="L52" s="22"/>
      <c r="M52" s="23"/>
    </row>
    <row r="53" spans="2:13">
      <c r="B53" s="20"/>
      <c r="C53" s="7">
        <v>22</v>
      </c>
      <c r="D53" s="7" t="s">
        <v>125</v>
      </c>
      <c r="E53" s="8" t="s">
        <v>126</v>
      </c>
      <c r="F53" s="7">
        <v>1</v>
      </c>
      <c r="G53" s="22"/>
      <c r="H53" s="7">
        <v>43</v>
      </c>
      <c r="I53" s="9" t="s">
        <v>89</v>
      </c>
      <c r="J53" s="8" t="s">
        <v>162</v>
      </c>
      <c r="K53" s="7">
        <v>1</v>
      </c>
      <c r="L53" s="22"/>
      <c r="M53" s="23"/>
    </row>
    <row r="54" spans="2:13">
      <c r="B54" s="20"/>
      <c r="C54" s="7">
        <v>23</v>
      </c>
      <c r="D54" s="7" t="s">
        <v>127</v>
      </c>
      <c r="E54" s="8" t="s">
        <v>128</v>
      </c>
      <c r="F54" s="7">
        <v>1</v>
      </c>
      <c r="G54" s="22"/>
      <c r="H54" s="7">
        <v>44</v>
      </c>
      <c r="I54" s="9" t="s">
        <v>91</v>
      </c>
      <c r="J54" s="8" t="s">
        <v>163</v>
      </c>
      <c r="K54" s="7">
        <v>1</v>
      </c>
      <c r="L54" s="22"/>
      <c r="M54" s="23"/>
    </row>
    <row r="55" spans="2:13">
      <c r="B55" s="20"/>
      <c r="C55" s="21"/>
      <c r="D55" s="21"/>
      <c r="E55" s="22"/>
      <c r="F55" s="21"/>
      <c r="G55" s="22"/>
      <c r="H55" s="22"/>
      <c r="I55" s="22"/>
      <c r="J55" s="22"/>
      <c r="K55" s="22"/>
      <c r="L55" s="22"/>
      <c r="M55" s="23"/>
    </row>
    <row r="56" spans="2:13">
      <c r="B56" s="20"/>
      <c r="C56" s="21"/>
      <c r="D56" s="21"/>
      <c r="E56" s="22"/>
      <c r="F56" s="21"/>
      <c r="G56" s="22"/>
      <c r="H56" s="22"/>
      <c r="I56" s="22"/>
      <c r="J56" s="22"/>
      <c r="K56" s="22"/>
      <c r="L56" s="22"/>
      <c r="M56" s="23"/>
    </row>
    <row r="57" spans="2:13" ht="13.5" thickBot="1">
      <c r="B57" s="24"/>
      <c r="C57" s="25"/>
      <c r="D57" s="25"/>
      <c r="E57" s="26"/>
      <c r="F57" s="25"/>
      <c r="G57" s="26"/>
      <c r="H57" s="26"/>
      <c r="I57" s="26"/>
      <c r="J57" s="26"/>
      <c r="K57" s="26"/>
      <c r="L57" s="26"/>
      <c r="M57" s="27"/>
    </row>
  </sheetData>
  <pageMargins left="0.7" right="0.7" top="0.75" bottom="0.75" header="0.3" footer="0.3"/>
  <pageSetup orientation="portrait" verticalDpi="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64108E186E9374D9EED37B3E6A04DC9" ma:contentTypeVersion="12" ma:contentTypeDescription="Create a new document." ma:contentTypeScope="" ma:versionID="b83fd9c99c6195f566848c4fe42d3f05">
  <xsd:schema xmlns:xsd="http://www.w3.org/2001/XMLSchema" xmlns:xs="http://www.w3.org/2001/XMLSchema" xmlns:p="http://schemas.microsoft.com/office/2006/metadata/properties" xmlns:ns2="be2d7423-8830-4d8d-9e93-7d993877a5eb" xmlns:ns3="bdaac88e-5f8b-459b-bd44-68cff2cd19f0" targetNamespace="http://schemas.microsoft.com/office/2006/metadata/properties" ma:root="true" ma:fieldsID="f4d36ea086d5759e82af32e0607c8f26" ns2:_="" ns3:_="">
    <xsd:import namespace="be2d7423-8830-4d8d-9e93-7d993877a5eb"/>
    <xsd:import namespace="bdaac88e-5f8b-459b-bd44-68cff2cd19f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2d7423-8830-4d8d-9e93-7d993877a5e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4ec1e114-73f4-41d4-9056-046e7e59036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19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aac88e-5f8b-459b-bd44-68cff2cd19f0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3b20c64d-e67e-4274-ad54-0ef3d72d2de2}" ma:internalName="TaxCatchAll" ma:showField="CatchAllData" ma:web="bdaac88e-5f8b-459b-bd44-68cff2cd19f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daac88e-5f8b-459b-bd44-68cff2cd19f0" xsi:nil="true"/>
    <lcf76f155ced4ddcb4097134ff3c332f xmlns="be2d7423-8830-4d8d-9e93-7d993877a5eb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9570DD89-B61F-43C9-8A84-9532058B1D96}"/>
</file>

<file path=customXml/itemProps2.xml><?xml version="1.0" encoding="utf-8"?>
<ds:datastoreItem xmlns:ds="http://schemas.openxmlformats.org/officeDocument/2006/customXml" ds:itemID="{980B7D0B-D7D9-4F0B-AFD6-B5FE6B33A324}"/>
</file>

<file path=customXml/itemProps3.xml><?xml version="1.0" encoding="utf-8"?>
<ds:datastoreItem xmlns:ds="http://schemas.openxmlformats.org/officeDocument/2006/customXml" ds:itemID="{7E9DEFA9-32C0-4975-BCC7-F94F2C61E5F6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LPTB00291IPC013 Betco WM20 v2 1</vt:lpstr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 Samuelson</dc:creator>
  <cp:lastModifiedBy>Pete Samuelson</cp:lastModifiedBy>
  <cp:lastPrinted>2010-12-03T20:24:05Z</cp:lastPrinted>
  <dcterms:created xsi:type="dcterms:W3CDTF">2010-08-17T16:36:34Z</dcterms:created>
  <dcterms:modified xsi:type="dcterms:W3CDTF">2010-12-03T20:29:53Z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0x010100A64108E186E9374D9EED37B3E6A04DC9</vt:lpwstr>
  </property>
</Properties>
</file>